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28224973-0742-414F-9941-AED51C98A0EC}" xr6:coauthVersionLast="36" xr6:coauthVersionMax="36" xr10:uidLastSave="{00000000-0000-0000-0000-000000000000}"/>
  <bookViews>
    <workbookView xWindow="0" yWindow="0" windowWidth="28800" windowHeight="12105" tabRatio="599" activeTab="1" xr2:uid="{00000000-000D-0000-FFFF-FFFF00000000}"/>
  </bookViews>
  <sheets>
    <sheet name="I.OPĆI DIO" sheetId="1" r:id="rId1"/>
    <sheet name="II.POSEBNI DIO" sheetId="2" r:id="rId2"/>
  </sheets>
  <calcPr calcId="191029"/>
</workbook>
</file>

<file path=xl/calcChain.xml><?xml version="1.0" encoding="utf-8"?>
<calcChain xmlns="http://schemas.openxmlformats.org/spreadsheetml/2006/main">
  <c r="N43" i="1" l="1"/>
  <c r="N151" i="1"/>
  <c r="N19" i="1"/>
  <c r="N27" i="1"/>
  <c r="N42" i="2" l="1"/>
  <c r="O46" i="2"/>
  <c r="P46" i="2"/>
  <c r="L120" i="1" l="1"/>
  <c r="O170" i="2"/>
  <c r="P170" i="2" s="1"/>
  <c r="R170" i="2" s="1"/>
  <c r="O174" i="2"/>
  <c r="P174" i="2" s="1"/>
  <c r="R174" i="2" s="1"/>
  <c r="R156" i="2"/>
  <c r="Q31" i="2"/>
  <c r="Q45" i="2"/>
  <c r="Q156" i="2"/>
  <c r="Q166" i="2"/>
  <c r="P18" i="2"/>
  <c r="R18" i="2" s="1"/>
  <c r="P30" i="2"/>
  <c r="R30" i="2" s="1"/>
  <c r="P108" i="2"/>
  <c r="R108" i="2" s="1"/>
  <c r="P115" i="2"/>
  <c r="R115" i="2" s="1"/>
  <c r="P118" i="2"/>
  <c r="R118" i="2" s="1"/>
  <c r="P153" i="2"/>
  <c r="R153" i="2" s="1"/>
  <c r="P156" i="2"/>
  <c r="P166" i="2"/>
  <c r="R166" i="2" s="1"/>
  <c r="O18" i="2"/>
  <c r="Q18" i="2" s="1"/>
  <c r="O19" i="2"/>
  <c r="P19" i="2" s="1"/>
  <c r="R19" i="2" s="1"/>
  <c r="O22" i="2"/>
  <c r="Q22" i="2" s="1"/>
  <c r="O26" i="2"/>
  <c r="P26" i="2" s="1"/>
  <c r="R26" i="2" s="1"/>
  <c r="O30" i="2"/>
  <c r="Q30" i="2" s="1"/>
  <c r="O31" i="2"/>
  <c r="P31" i="2" s="1"/>
  <c r="R31" i="2" s="1"/>
  <c r="O32" i="2"/>
  <c r="Q32" i="2" s="1"/>
  <c r="O36" i="2"/>
  <c r="Q36" i="2" s="1"/>
  <c r="O42" i="2"/>
  <c r="Q42" i="2" s="1"/>
  <c r="O43" i="2"/>
  <c r="P43" i="2" s="1"/>
  <c r="R43" i="2" s="1"/>
  <c r="O44" i="2"/>
  <c r="Q44" i="2" s="1"/>
  <c r="O45" i="2"/>
  <c r="P45" i="2" s="1"/>
  <c r="R45" i="2" s="1"/>
  <c r="O47" i="2"/>
  <c r="P47" i="2" s="1"/>
  <c r="R47" i="2" s="1"/>
  <c r="O50" i="2"/>
  <c r="Q50" i="2" s="1"/>
  <c r="O53" i="2"/>
  <c r="Q53" i="2" s="1"/>
  <c r="O56" i="2"/>
  <c r="P56" i="2" s="1"/>
  <c r="R56" i="2" s="1"/>
  <c r="O59" i="2"/>
  <c r="P59" i="2" s="1"/>
  <c r="R59" i="2" s="1"/>
  <c r="O62" i="2"/>
  <c r="Q62" i="2" s="1"/>
  <c r="O65" i="2"/>
  <c r="Q65" i="2" s="1"/>
  <c r="O71" i="2"/>
  <c r="P71" i="2" s="1"/>
  <c r="R71" i="2" s="1"/>
  <c r="O74" i="2"/>
  <c r="Q74" i="2" s="1"/>
  <c r="O77" i="2"/>
  <c r="Q77" i="2" s="1"/>
  <c r="O83" i="2"/>
  <c r="P83" i="2" s="1"/>
  <c r="R83" i="2" s="1"/>
  <c r="O86" i="2"/>
  <c r="Q86" i="2" s="1"/>
  <c r="O91" i="2"/>
  <c r="Q91" i="2" s="1"/>
  <c r="O94" i="2"/>
  <c r="Q94" i="2" s="1"/>
  <c r="O97" i="2"/>
  <c r="Q97" i="2" s="1"/>
  <c r="O102" i="2"/>
  <c r="Q102" i="2" s="1"/>
  <c r="O108" i="2"/>
  <c r="Q108" i="2" s="1"/>
  <c r="O111" i="2"/>
  <c r="Q111" i="2" s="1"/>
  <c r="O115" i="2"/>
  <c r="Q115" i="2" s="1"/>
  <c r="O118" i="2"/>
  <c r="Q118" i="2" s="1"/>
  <c r="O123" i="2"/>
  <c r="P123" i="2" s="1"/>
  <c r="R123" i="2" s="1"/>
  <c r="O129" i="2"/>
  <c r="Q129" i="2" s="1"/>
  <c r="O132" i="2"/>
  <c r="P132" i="2" s="1"/>
  <c r="R132" i="2" s="1"/>
  <c r="O135" i="2"/>
  <c r="P135" i="2" s="1"/>
  <c r="R135" i="2" s="1"/>
  <c r="O138" i="2"/>
  <c r="Q138" i="2" s="1"/>
  <c r="O141" i="2"/>
  <c r="Q141" i="2" s="1"/>
  <c r="O144" i="2"/>
  <c r="Q144" i="2" s="1"/>
  <c r="O150" i="2"/>
  <c r="Q150" i="2" s="1"/>
  <c r="O153" i="2"/>
  <c r="Q153" i="2" s="1"/>
  <c r="O156" i="2"/>
  <c r="O162" i="2"/>
  <c r="Q162" i="2" s="1"/>
  <c r="O166" i="2"/>
  <c r="O26" i="1"/>
  <c r="P26" i="1"/>
  <c r="P25" i="1"/>
  <c r="O25" i="1"/>
  <c r="P18" i="1"/>
  <c r="O18" i="1"/>
  <c r="O162" i="1"/>
  <c r="N180" i="1"/>
  <c r="P180" i="1" s="1"/>
  <c r="M156" i="1"/>
  <c r="O156" i="1" s="1"/>
  <c r="M158" i="1"/>
  <c r="N158" i="1" s="1"/>
  <c r="P158" i="1" s="1"/>
  <c r="M160" i="1"/>
  <c r="N160" i="1" s="1"/>
  <c r="P160" i="1" s="1"/>
  <c r="M162" i="1"/>
  <c r="N162" i="1" s="1"/>
  <c r="P162" i="1" s="1"/>
  <c r="M164" i="1"/>
  <c r="N164" i="1" s="1"/>
  <c r="P164" i="1" s="1"/>
  <c r="M165" i="1"/>
  <c r="O165" i="1" s="1"/>
  <c r="M167" i="1"/>
  <c r="O167" i="1" s="1"/>
  <c r="M169" i="1"/>
  <c r="O169" i="1" s="1"/>
  <c r="M170" i="1"/>
  <c r="O170" i="1" s="1"/>
  <c r="M171" i="1"/>
  <c r="O171" i="1" s="1"/>
  <c r="M172" i="1"/>
  <c r="O172" i="1" s="1"/>
  <c r="M174" i="1"/>
  <c r="O174" i="1" s="1"/>
  <c r="M175" i="1"/>
  <c r="O175" i="1" s="1"/>
  <c r="M176" i="1"/>
  <c r="O176" i="1" s="1"/>
  <c r="M178" i="1"/>
  <c r="N178" i="1" s="1"/>
  <c r="P178" i="1" s="1"/>
  <c r="M179" i="1"/>
  <c r="N179" i="1" s="1"/>
  <c r="P179" i="1" s="1"/>
  <c r="M180" i="1"/>
  <c r="O180" i="1" s="1"/>
  <c r="P151" i="1"/>
  <c r="O151" i="1"/>
  <c r="P150" i="1"/>
  <c r="O150" i="1"/>
  <c r="M151" i="1"/>
  <c r="N149" i="1"/>
  <c r="M149" i="1"/>
  <c r="P149" i="1"/>
  <c r="O149" i="1"/>
  <c r="O87" i="1"/>
  <c r="O89" i="1"/>
  <c r="O91" i="1"/>
  <c r="O94" i="1"/>
  <c r="O95" i="1"/>
  <c r="O96" i="1"/>
  <c r="O98" i="1"/>
  <c r="O99" i="1"/>
  <c r="O100" i="1"/>
  <c r="O101" i="1"/>
  <c r="O103" i="1"/>
  <c r="O104" i="1"/>
  <c r="O105" i="1"/>
  <c r="O106" i="1"/>
  <c r="O107" i="1"/>
  <c r="O108" i="1"/>
  <c r="O109" i="1"/>
  <c r="O110" i="1"/>
  <c r="O111" i="1"/>
  <c r="O113" i="1"/>
  <c r="O114" i="1"/>
  <c r="O115" i="1"/>
  <c r="O116" i="1"/>
  <c r="O117" i="1"/>
  <c r="O118" i="1"/>
  <c r="O120" i="1"/>
  <c r="O121" i="1"/>
  <c r="O127" i="1"/>
  <c r="O128" i="1"/>
  <c r="O131" i="1"/>
  <c r="O132" i="1"/>
  <c r="O136" i="1"/>
  <c r="P83" i="1"/>
  <c r="O83" i="1"/>
  <c r="P82" i="1"/>
  <c r="O82" i="1"/>
  <c r="P64" i="1"/>
  <c r="P73" i="1"/>
  <c r="P77" i="1"/>
  <c r="O44" i="1"/>
  <c r="O45" i="1"/>
  <c r="O46" i="1"/>
  <c r="O47" i="1"/>
  <c r="O48" i="1"/>
  <c r="O49" i="1"/>
  <c r="O50" i="1"/>
  <c r="O52" i="1"/>
  <c r="O53" i="1"/>
  <c r="O54" i="1"/>
  <c r="O55" i="1"/>
  <c r="O56" i="1"/>
  <c r="O58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N83" i="1"/>
  <c r="M83" i="1"/>
  <c r="N77" i="1"/>
  <c r="M77" i="1"/>
  <c r="N73" i="1"/>
  <c r="M73" i="1"/>
  <c r="N64" i="1"/>
  <c r="M64" i="1"/>
  <c r="P43" i="1"/>
  <c r="O43" i="1"/>
  <c r="M43" i="1"/>
  <c r="N150" i="1"/>
  <c r="N26" i="1" s="1"/>
  <c r="M150" i="1"/>
  <c r="N148" i="1"/>
  <c r="N25" i="1" s="1"/>
  <c r="M148" i="1"/>
  <c r="M25" i="1" s="1"/>
  <c r="N82" i="1"/>
  <c r="M82" i="1"/>
  <c r="M18" i="1" s="1"/>
  <c r="M26" i="1"/>
  <c r="N18" i="1"/>
  <c r="Q19" i="2" l="1"/>
  <c r="P111" i="2"/>
  <c r="R111" i="2" s="1"/>
  <c r="P91" i="2"/>
  <c r="R91" i="2" s="1"/>
  <c r="Q135" i="2"/>
  <c r="P144" i="2"/>
  <c r="R144" i="2" s="1"/>
  <c r="P141" i="2"/>
  <c r="R141" i="2" s="1"/>
  <c r="P65" i="2"/>
  <c r="R65" i="2" s="1"/>
  <c r="Q123" i="2"/>
  <c r="Q170" i="2"/>
  <c r="P94" i="2"/>
  <c r="R94" i="2" s="1"/>
  <c r="P77" i="2"/>
  <c r="R77" i="2" s="1"/>
  <c r="Q132" i="2"/>
  <c r="P53" i="2"/>
  <c r="R53" i="2" s="1"/>
  <c r="P129" i="2"/>
  <c r="R129" i="2" s="1"/>
  <c r="P44" i="2"/>
  <c r="R44" i="2" s="1"/>
  <c r="P42" i="2"/>
  <c r="R42" i="2" s="1"/>
  <c r="P162" i="2"/>
  <c r="R162" i="2" s="1"/>
  <c r="P150" i="2"/>
  <c r="R150" i="2" s="1"/>
  <c r="P138" i="2"/>
  <c r="R138" i="2" s="1"/>
  <c r="P102" i="2"/>
  <c r="R102" i="2" s="1"/>
  <c r="P36" i="2"/>
  <c r="R36" i="2" s="1"/>
  <c r="Q83" i="2"/>
  <c r="Q71" i="2"/>
  <c r="Q59" i="2"/>
  <c r="Q47" i="2"/>
  <c r="P22" i="2"/>
  <c r="R22" i="2" s="1"/>
  <c r="Q26" i="2"/>
  <c r="Q174" i="2"/>
  <c r="Q43" i="2"/>
  <c r="P86" i="2"/>
  <c r="R86" i="2" s="1"/>
  <c r="P74" i="2"/>
  <c r="R74" i="2" s="1"/>
  <c r="P62" i="2"/>
  <c r="R62" i="2" s="1"/>
  <c r="P50" i="2"/>
  <c r="R50" i="2" s="1"/>
  <c r="P32" i="2"/>
  <c r="R32" i="2" s="1"/>
  <c r="Q56" i="2"/>
  <c r="P97" i="2"/>
  <c r="R97" i="2" s="1"/>
  <c r="N171" i="1"/>
  <c r="P171" i="1" s="1"/>
  <c r="N172" i="1"/>
  <c r="P172" i="1" s="1"/>
  <c r="N176" i="1"/>
  <c r="P176" i="1" s="1"/>
  <c r="N175" i="1"/>
  <c r="P175" i="1" s="1"/>
  <c r="N167" i="1"/>
  <c r="P167" i="1" s="1"/>
  <c r="N165" i="1"/>
  <c r="P165" i="1" s="1"/>
  <c r="O178" i="1"/>
  <c r="O179" i="1"/>
  <c r="N174" i="1"/>
  <c r="P174" i="1" s="1"/>
  <c r="N170" i="1"/>
  <c r="P170" i="1" s="1"/>
  <c r="N169" i="1"/>
  <c r="P169" i="1" s="1"/>
  <c r="O164" i="1"/>
  <c r="O160" i="1"/>
  <c r="O158" i="1"/>
  <c r="N156" i="1"/>
  <c r="P156" i="1" s="1"/>
  <c r="O148" i="1"/>
  <c r="P148" i="1"/>
  <c r="M27" i="1"/>
  <c r="N173" i="2" l="1"/>
  <c r="N171" i="2"/>
  <c r="O171" i="2" s="1"/>
  <c r="L74" i="1"/>
  <c r="Q171" i="2" l="1"/>
  <c r="P171" i="2"/>
  <c r="R171" i="2" s="1"/>
  <c r="N172" i="2"/>
  <c r="O172" i="2" s="1"/>
  <c r="O173" i="2"/>
  <c r="N29" i="2"/>
  <c r="N21" i="2"/>
  <c r="N64" i="2"/>
  <c r="N161" i="2"/>
  <c r="L130" i="1"/>
  <c r="O130" i="1" s="1"/>
  <c r="L46" i="1"/>
  <c r="L43" i="1" s="1"/>
  <c r="L57" i="1"/>
  <c r="O57" i="1" s="1"/>
  <c r="N169" i="2"/>
  <c r="N165" i="2"/>
  <c r="N155" i="2"/>
  <c r="N152" i="2"/>
  <c r="O152" i="2" s="1"/>
  <c r="N149" i="2"/>
  <c r="N143" i="2"/>
  <c r="N140" i="2"/>
  <c r="N137" i="2"/>
  <c r="N134" i="2"/>
  <c r="N131" i="2"/>
  <c r="N128" i="2"/>
  <c r="N122" i="2"/>
  <c r="N117" i="2"/>
  <c r="N114" i="2"/>
  <c r="N110" i="2"/>
  <c r="N107" i="2"/>
  <c r="N101" i="2"/>
  <c r="N96" i="2"/>
  <c r="N93" i="2"/>
  <c r="N90" i="2"/>
  <c r="O90" i="2" s="1"/>
  <c r="N85" i="2"/>
  <c r="O85" i="2" s="1"/>
  <c r="N82" i="2"/>
  <c r="N76" i="2"/>
  <c r="N73" i="2"/>
  <c r="N70" i="2"/>
  <c r="N61" i="2"/>
  <c r="N58" i="2"/>
  <c r="N55" i="2"/>
  <c r="N52" i="2"/>
  <c r="N49" i="2"/>
  <c r="N41" i="2"/>
  <c r="N35" i="2"/>
  <c r="N25" i="2"/>
  <c r="N17" i="2"/>
  <c r="N72" i="2" l="1"/>
  <c r="O72" i="2" s="1"/>
  <c r="O73" i="2"/>
  <c r="N133" i="2"/>
  <c r="O133" i="2" s="1"/>
  <c r="O134" i="2"/>
  <c r="N69" i="2"/>
  <c r="O69" i="2" s="1"/>
  <c r="O70" i="2"/>
  <c r="N121" i="2"/>
  <c r="O122" i="2"/>
  <c r="N81" i="2"/>
  <c r="O81" i="2" s="1"/>
  <c r="O82" i="2"/>
  <c r="N20" i="2"/>
  <c r="O20" i="2" s="1"/>
  <c r="O21" i="2"/>
  <c r="N142" i="2"/>
  <c r="O142" i="2" s="1"/>
  <c r="O143" i="2"/>
  <c r="N116" i="2"/>
  <c r="O116" i="2" s="1"/>
  <c r="O117" i="2"/>
  <c r="N75" i="2"/>
  <c r="O75" i="2" s="1"/>
  <c r="O76" i="2"/>
  <c r="N16" i="2"/>
  <c r="O16" i="2" s="1"/>
  <c r="O17" i="2"/>
  <c r="N130" i="2"/>
  <c r="O130" i="2" s="1"/>
  <c r="O131" i="2"/>
  <c r="N24" i="2"/>
  <c r="O24" i="2" s="1"/>
  <c r="O25" i="2"/>
  <c r="N160" i="2"/>
  <c r="O161" i="2"/>
  <c r="Q90" i="2"/>
  <c r="P90" i="2"/>
  <c r="R90" i="2" s="1"/>
  <c r="N63" i="2"/>
  <c r="O63" i="2" s="1"/>
  <c r="O64" i="2"/>
  <c r="N28" i="2"/>
  <c r="O28" i="2" s="1"/>
  <c r="O29" i="2"/>
  <c r="N148" i="2"/>
  <c r="O149" i="2"/>
  <c r="N57" i="2"/>
  <c r="O57" i="2" s="1"/>
  <c r="O58" i="2"/>
  <c r="N168" i="2"/>
  <c r="O169" i="2"/>
  <c r="N127" i="2"/>
  <c r="O128" i="2"/>
  <c r="Q85" i="2"/>
  <c r="P85" i="2"/>
  <c r="R85" i="2" s="1"/>
  <c r="N34" i="2"/>
  <c r="O34" i="2" s="1"/>
  <c r="O35" i="2"/>
  <c r="N136" i="2"/>
  <c r="O136" i="2" s="1"/>
  <c r="O137" i="2"/>
  <c r="N92" i="2"/>
  <c r="O92" i="2" s="1"/>
  <c r="O93" i="2"/>
  <c r="N139" i="2"/>
  <c r="O139" i="2" s="1"/>
  <c r="O140" i="2"/>
  <c r="N48" i="2"/>
  <c r="O48" i="2" s="1"/>
  <c r="O49" i="2"/>
  <c r="N95" i="2"/>
  <c r="O95" i="2" s="1"/>
  <c r="O96" i="2"/>
  <c r="N51" i="2"/>
  <c r="O51" i="2" s="1"/>
  <c r="O52" i="2"/>
  <c r="N100" i="2"/>
  <c r="O101" i="2"/>
  <c r="P173" i="2"/>
  <c r="R173" i="2" s="1"/>
  <c r="Q173" i="2"/>
  <c r="N54" i="2"/>
  <c r="O54" i="2" s="1"/>
  <c r="O55" i="2"/>
  <c r="N106" i="2"/>
  <c r="O106" i="2" s="1"/>
  <c r="O107" i="2"/>
  <c r="P152" i="2"/>
  <c r="R152" i="2" s="1"/>
  <c r="Q152" i="2"/>
  <c r="Q172" i="2"/>
  <c r="P172" i="2"/>
  <c r="R172" i="2" s="1"/>
  <c r="N109" i="2"/>
  <c r="O109" i="2" s="1"/>
  <c r="O110" i="2"/>
  <c r="N154" i="2"/>
  <c r="O154" i="2" s="1"/>
  <c r="O155" i="2"/>
  <c r="N60" i="2"/>
  <c r="O60" i="2" s="1"/>
  <c r="O61" i="2"/>
  <c r="N113" i="2"/>
  <c r="O114" i="2"/>
  <c r="N164" i="2"/>
  <c r="O165" i="2"/>
  <c r="O41" i="2"/>
  <c r="N84" i="2"/>
  <c r="O84" i="2" s="1"/>
  <c r="N89" i="2"/>
  <c r="N151" i="2"/>
  <c r="O151" i="2" s="1"/>
  <c r="N68" i="2"/>
  <c r="L135" i="1"/>
  <c r="O135" i="1" s="1"/>
  <c r="L133" i="1"/>
  <c r="L126" i="1"/>
  <c r="L123" i="1"/>
  <c r="L122" i="1" s="1"/>
  <c r="M122" i="1" s="1"/>
  <c r="N122" i="1" s="1"/>
  <c r="L119" i="1"/>
  <c r="M119" i="1" s="1"/>
  <c r="L112" i="1"/>
  <c r="O112" i="1" s="1"/>
  <c r="L102" i="1"/>
  <c r="O102" i="1" s="1"/>
  <c r="L97" i="1"/>
  <c r="O97" i="1" s="1"/>
  <c r="L93" i="1"/>
  <c r="O93" i="1" s="1"/>
  <c r="L90" i="1"/>
  <c r="O90" i="1" s="1"/>
  <c r="L88" i="1"/>
  <c r="L86" i="1"/>
  <c r="O86" i="1" s="1"/>
  <c r="L80" i="1"/>
  <c r="L78" i="1"/>
  <c r="L73" i="1"/>
  <c r="L70" i="1"/>
  <c r="L64" i="1" s="1"/>
  <c r="L67" i="1"/>
  <c r="L65" i="1"/>
  <c r="L60" i="1"/>
  <c r="L55" i="1"/>
  <c r="L52" i="1"/>
  <c r="L51" i="1" s="1"/>
  <c r="M51" i="1" s="1"/>
  <c r="L49" i="1"/>
  <c r="L44" i="1"/>
  <c r="L82" i="1"/>
  <c r="L18" i="1" s="1"/>
  <c r="L145" i="1"/>
  <c r="L143" i="1"/>
  <c r="L139" i="1"/>
  <c r="L177" i="1"/>
  <c r="M177" i="1" s="1"/>
  <c r="L173" i="1"/>
  <c r="M173" i="1" s="1"/>
  <c r="L168" i="1"/>
  <c r="M168" i="1" s="1"/>
  <c r="L166" i="1"/>
  <c r="M166" i="1" s="1"/>
  <c r="L163" i="1"/>
  <c r="M163" i="1" s="1"/>
  <c r="L161" i="1"/>
  <c r="M161" i="1" s="1"/>
  <c r="L159" i="1"/>
  <c r="M159" i="1" s="1"/>
  <c r="L157" i="1"/>
  <c r="M157" i="1" s="1"/>
  <c r="L155" i="1"/>
  <c r="M155" i="1" s="1"/>
  <c r="L150" i="1"/>
  <c r="L26" i="1" s="1"/>
  <c r="L148" i="1"/>
  <c r="L25" i="1" s="1"/>
  <c r="Q20" i="2" l="1"/>
  <c r="P20" i="2"/>
  <c r="R20" i="2" s="1"/>
  <c r="P137" i="2"/>
  <c r="R137" i="2" s="1"/>
  <c r="Q137" i="2"/>
  <c r="N105" i="2"/>
  <c r="P82" i="2"/>
  <c r="R82" i="2" s="1"/>
  <c r="Q82" i="2"/>
  <c r="Q35" i="2"/>
  <c r="P35" i="2"/>
  <c r="R35" i="2" s="1"/>
  <c r="Q51" i="2"/>
  <c r="P51" i="2"/>
  <c r="R51" i="2" s="1"/>
  <c r="Q149" i="2"/>
  <c r="P149" i="2"/>
  <c r="R149" i="2" s="1"/>
  <c r="Q136" i="2"/>
  <c r="P136" i="2"/>
  <c r="R136" i="2" s="1"/>
  <c r="Q52" i="2"/>
  <c r="P52" i="2"/>
  <c r="R52" i="2" s="1"/>
  <c r="Q122" i="2"/>
  <c r="P122" i="2"/>
  <c r="R122" i="2" s="1"/>
  <c r="Q24" i="2"/>
  <c r="P24" i="2"/>
  <c r="R24" i="2" s="1"/>
  <c r="Q110" i="2"/>
  <c r="P110" i="2"/>
  <c r="R110" i="2" s="1"/>
  <c r="Q109" i="2"/>
  <c r="P109" i="2"/>
  <c r="R109" i="2" s="1"/>
  <c r="Q34" i="2"/>
  <c r="P34" i="2"/>
  <c r="R34" i="2" s="1"/>
  <c r="P96" i="2"/>
  <c r="R96" i="2" s="1"/>
  <c r="Q96" i="2"/>
  <c r="N23" i="2"/>
  <c r="O23" i="2" s="1"/>
  <c r="P154" i="2"/>
  <c r="R154" i="2" s="1"/>
  <c r="Q154" i="2"/>
  <c r="Q101" i="2"/>
  <c r="P101" i="2"/>
  <c r="R101" i="2" s="1"/>
  <c r="O148" i="2"/>
  <c r="N147" i="2"/>
  <c r="O147" i="2" s="1"/>
  <c r="P81" i="2"/>
  <c r="R81" i="2" s="1"/>
  <c r="Q81" i="2"/>
  <c r="P16" i="2"/>
  <c r="R16" i="2" s="1"/>
  <c r="Q16" i="2"/>
  <c r="P165" i="2"/>
  <c r="R165" i="2" s="1"/>
  <c r="Q165" i="2"/>
  <c r="N120" i="2"/>
  <c r="O121" i="2"/>
  <c r="N163" i="2"/>
  <c r="O163" i="2" s="1"/>
  <c r="O164" i="2"/>
  <c r="P95" i="2"/>
  <c r="R95" i="2" s="1"/>
  <c r="Q95" i="2"/>
  <c r="Q75" i="2"/>
  <c r="P75" i="2"/>
  <c r="R75" i="2" s="1"/>
  <c r="Q114" i="2"/>
  <c r="P114" i="2"/>
  <c r="R114" i="2" s="1"/>
  <c r="Q49" i="2"/>
  <c r="P49" i="2"/>
  <c r="R49" i="2" s="1"/>
  <c r="P117" i="2"/>
  <c r="R117" i="2" s="1"/>
  <c r="Q117" i="2"/>
  <c r="P140" i="2"/>
  <c r="R140" i="2" s="1"/>
  <c r="Q140" i="2"/>
  <c r="Q133" i="2"/>
  <c r="P133" i="2"/>
  <c r="R133" i="2" s="1"/>
  <c r="P57" i="2"/>
  <c r="R57" i="2" s="1"/>
  <c r="Q57" i="2"/>
  <c r="P131" i="2"/>
  <c r="R131" i="2" s="1"/>
  <c r="Q131" i="2"/>
  <c r="N99" i="2"/>
  <c r="O100" i="2"/>
  <c r="P17" i="2"/>
  <c r="R17" i="2" s="1"/>
  <c r="Q17" i="2"/>
  <c r="P28" i="2"/>
  <c r="R28" i="2" s="1"/>
  <c r="Q28" i="2"/>
  <c r="P70" i="2"/>
  <c r="R70" i="2" s="1"/>
  <c r="Q70" i="2"/>
  <c r="P107" i="2"/>
  <c r="R107" i="2" s="1"/>
  <c r="Q107" i="2"/>
  <c r="N27" i="2"/>
  <c r="O27" i="2" s="1"/>
  <c r="P116" i="2"/>
  <c r="R116" i="2" s="1"/>
  <c r="Q116" i="2"/>
  <c r="Q54" i="2"/>
  <c r="P54" i="2"/>
  <c r="R54" i="2" s="1"/>
  <c r="N159" i="2"/>
  <c r="O160" i="2"/>
  <c r="P142" i="2"/>
  <c r="R142" i="2" s="1"/>
  <c r="Q142" i="2"/>
  <c r="Q73" i="2"/>
  <c r="P73" i="2"/>
  <c r="R73" i="2" s="1"/>
  <c r="N14" i="2"/>
  <c r="P92" i="2"/>
  <c r="R92" i="2" s="1"/>
  <c r="Q92" i="2"/>
  <c r="N40" i="2"/>
  <c r="O40" i="2" s="1"/>
  <c r="Q40" i="2" s="1"/>
  <c r="P130" i="2"/>
  <c r="R130" i="2" s="1"/>
  <c r="Q130" i="2"/>
  <c r="P29" i="2"/>
  <c r="R29" i="2" s="1"/>
  <c r="Q29" i="2"/>
  <c r="N67" i="2"/>
  <c r="O68" i="2"/>
  <c r="Q64" i="2"/>
  <c r="P64" i="2"/>
  <c r="R64" i="2" s="1"/>
  <c r="Q76" i="2"/>
  <c r="P76" i="2"/>
  <c r="R76" i="2" s="1"/>
  <c r="Q63" i="2"/>
  <c r="P63" i="2"/>
  <c r="R63" i="2" s="1"/>
  <c r="N33" i="2"/>
  <c r="O33" i="2" s="1"/>
  <c r="P128" i="2"/>
  <c r="R128" i="2" s="1"/>
  <c r="Q128" i="2"/>
  <c r="P69" i="2"/>
  <c r="R69" i="2" s="1"/>
  <c r="Q69" i="2"/>
  <c r="N112" i="2"/>
  <c r="O112" i="2" s="1"/>
  <c r="O113" i="2"/>
  <c r="P106" i="2"/>
  <c r="R106" i="2" s="1"/>
  <c r="Q106" i="2"/>
  <c r="P48" i="2"/>
  <c r="R48" i="2" s="1"/>
  <c r="Q48" i="2"/>
  <c r="O127" i="2"/>
  <c r="N126" i="2"/>
  <c r="O126" i="2" s="1"/>
  <c r="Q134" i="2"/>
  <c r="P134" i="2"/>
  <c r="R134" i="2" s="1"/>
  <c r="P151" i="2"/>
  <c r="R151" i="2" s="1"/>
  <c r="Q151" i="2"/>
  <c r="Q61" i="2"/>
  <c r="P61" i="2"/>
  <c r="R61" i="2" s="1"/>
  <c r="P55" i="2"/>
  <c r="R55" i="2" s="1"/>
  <c r="Q55" i="2"/>
  <c r="P169" i="2"/>
  <c r="R169" i="2" s="1"/>
  <c r="Q169" i="2"/>
  <c r="Q161" i="2"/>
  <c r="P161" i="2"/>
  <c r="R161" i="2" s="1"/>
  <c r="P143" i="2"/>
  <c r="R143" i="2" s="1"/>
  <c r="Q143" i="2"/>
  <c r="N88" i="2"/>
  <c r="O88" i="2" s="1"/>
  <c r="O89" i="2"/>
  <c r="P60" i="2"/>
  <c r="R60" i="2" s="1"/>
  <c r="Q60" i="2"/>
  <c r="Q139" i="2"/>
  <c r="P139" i="2"/>
  <c r="R139" i="2" s="1"/>
  <c r="N167" i="2"/>
  <c r="O167" i="2" s="1"/>
  <c r="O168" i="2"/>
  <c r="P84" i="2"/>
  <c r="R84" i="2" s="1"/>
  <c r="Q84" i="2"/>
  <c r="P155" i="2"/>
  <c r="R155" i="2" s="1"/>
  <c r="Q155" i="2"/>
  <c r="P93" i="2"/>
  <c r="R93" i="2" s="1"/>
  <c r="Q93" i="2"/>
  <c r="P58" i="2"/>
  <c r="R58" i="2" s="1"/>
  <c r="Q58" i="2"/>
  <c r="P25" i="2"/>
  <c r="R25" i="2" s="1"/>
  <c r="Q25" i="2"/>
  <c r="Q21" i="2"/>
  <c r="P21" i="2"/>
  <c r="R21" i="2" s="1"/>
  <c r="Q72" i="2"/>
  <c r="P72" i="2"/>
  <c r="R72" i="2" s="1"/>
  <c r="O51" i="1"/>
  <c r="N51" i="1"/>
  <c r="P51" i="1" s="1"/>
  <c r="L59" i="1"/>
  <c r="M59" i="1" s="1"/>
  <c r="O60" i="1"/>
  <c r="O88" i="1"/>
  <c r="L85" i="1"/>
  <c r="M85" i="1" s="1"/>
  <c r="L125" i="1"/>
  <c r="M125" i="1" s="1"/>
  <c r="O126" i="1"/>
  <c r="N119" i="1"/>
  <c r="P119" i="1" s="1"/>
  <c r="O119" i="1"/>
  <c r="Q41" i="2"/>
  <c r="P41" i="2"/>
  <c r="R41" i="2" s="1"/>
  <c r="P40" i="2"/>
  <c r="R40" i="2" s="1"/>
  <c r="N177" i="1"/>
  <c r="P177" i="1" s="1"/>
  <c r="O177" i="1"/>
  <c r="N173" i="1"/>
  <c r="P173" i="1" s="1"/>
  <c r="O173" i="1"/>
  <c r="O168" i="1"/>
  <c r="N168" i="1"/>
  <c r="P168" i="1" s="1"/>
  <c r="O166" i="1"/>
  <c r="N166" i="1"/>
  <c r="P166" i="1" s="1"/>
  <c r="N163" i="1"/>
  <c r="P163" i="1" s="1"/>
  <c r="O163" i="1"/>
  <c r="N159" i="1"/>
  <c r="P159" i="1" s="1"/>
  <c r="O159" i="1"/>
  <c r="N157" i="1"/>
  <c r="P157" i="1" s="1"/>
  <c r="O157" i="1"/>
  <c r="N155" i="1"/>
  <c r="P155" i="1" s="1"/>
  <c r="O155" i="1"/>
  <c r="O161" i="1"/>
  <c r="N161" i="1"/>
  <c r="P161" i="1" s="1"/>
  <c r="L42" i="1"/>
  <c r="L92" i="1"/>
  <c r="M92" i="1" s="1"/>
  <c r="L129" i="1"/>
  <c r="M129" i="1" s="1"/>
  <c r="N80" i="2"/>
  <c r="O80" i="2" s="1"/>
  <c r="L27" i="1"/>
  <c r="N79" i="2"/>
  <c r="N39" i="2"/>
  <c r="O39" i="2" s="1"/>
  <c r="N125" i="2"/>
  <c r="O125" i="2" s="1"/>
  <c r="L138" i="1"/>
  <c r="L77" i="1"/>
  <c r="L154" i="1"/>
  <c r="M154" i="1" s="1"/>
  <c r="Q113" i="2" l="1"/>
  <c r="P113" i="2"/>
  <c r="R113" i="2" s="1"/>
  <c r="P68" i="2"/>
  <c r="R68" i="2" s="1"/>
  <c r="Q68" i="2"/>
  <c r="Q147" i="2"/>
  <c r="P147" i="2"/>
  <c r="R147" i="2" s="1"/>
  <c r="Q88" i="2"/>
  <c r="P88" i="2"/>
  <c r="R88" i="2" s="1"/>
  <c r="Q160" i="2"/>
  <c r="P160" i="2"/>
  <c r="R160" i="2" s="1"/>
  <c r="P80" i="2"/>
  <c r="R80" i="2" s="1"/>
  <c r="Q80" i="2"/>
  <c r="N158" i="2"/>
  <c r="O159" i="2"/>
  <c r="N66" i="2"/>
  <c r="O66" i="2" s="1"/>
  <c r="O67" i="2"/>
  <c r="Q89" i="2"/>
  <c r="P89" i="2"/>
  <c r="R89" i="2" s="1"/>
  <c r="O105" i="2"/>
  <c r="N104" i="2"/>
  <c r="N119" i="2"/>
  <c r="O119" i="2" s="1"/>
  <c r="O120" i="2"/>
  <c r="Q33" i="2"/>
  <c r="P33" i="2"/>
  <c r="R33" i="2" s="1"/>
  <c r="Q125" i="2"/>
  <c r="P125" i="2"/>
  <c r="R125" i="2" s="1"/>
  <c r="Q112" i="2"/>
  <c r="P112" i="2"/>
  <c r="R112" i="2" s="1"/>
  <c r="Q148" i="2"/>
  <c r="P148" i="2"/>
  <c r="R148" i="2" s="1"/>
  <c r="Q121" i="2"/>
  <c r="P121" i="2"/>
  <c r="R121" i="2" s="1"/>
  <c r="Q100" i="2"/>
  <c r="P100" i="2"/>
  <c r="R100" i="2" s="1"/>
  <c r="N98" i="2"/>
  <c r="O98" i="2" s="1"/>
  <c r="O99" i="2"/>
  <c r="N87" i="2"/>
  <c r="O87" i="2" s="1"/>
  <c r="Q168" i="2"/>
  <c r="P168" i="2"/>
  <c r="R168" i="2" s="1"/>
  <c r="P167" i="2"/>
  <c r="R167" i="2" s="1"/>
  <c r="Q167" i="2"/>
  <c r="P27" i="2"/>
  <c r="R27" i="2" s="1"/>
  <c r="Q27" i="2"/>
  <c r="O79" i="2"/>
  <c r="P164" i="2"/>
  <c r="R164" i="2" s="1"/>
  <c r="Q164" i="2"/>
  <c r="Q163" i="2"/>
  <c r="P163" i="2"/>
  <c r="R163" i="2" s="1"/>
  <c r="Q126" i="2"/>
  <c r="P126" i="2"/>
  <c r="R126" i="2" s="1"/>
  <c r="O14" i="2"/>
  <c r="N13" i="2"/>
  <c r="Q23" i="2"/>
  <c r="P23" i="2"/>
  <c r="R23" i="2" s="1"/>
  <c r="P127" i="2"/>
  <c r="R127" i="2" s="1"/>
  <c r="Q127" i="2"/>
  <c r="N146" i="2"/>
  <c r="O146" i="2" s="1"/>
  <c r="N59" i="1"/>
  <c r="M42" i="1"/>
  <c r="O59" i="1"/>
  <c r="O129" i="1"/>
  <c r="N129" i="1"/>
  <c r="P129" i="1" s="1"/>
  <c r="O125" i="1"/>
  <c r="N125" i="1"/>
  <c r="P125" i="1" s="1"/>
  <c r="N92" i="1"/>
  <c r="P92" i="1" s="1"/>
  <c r="O92" i="1"/>
  <c r="O85" i="1"/>
  <c r="M84" i="1"/>
  <c r="N85" i="1"/>
  <c r="L84" i="1"/>
  <c r="L20" i="1" s="1"/>
  <c r="L19" i="1" s="1"/>
  <c r="L137" i="1"/>
  <c r="L21" i="1" s="1"/>
  <c r="M138" i="1"/>
  <c r="P39" i="2"/>
  <c r="R39" i="2" s="1"/>
  <c r="Q39" i="2"/>
  <c r="O154" i="1"/>
  <c r="N154" i="1"/>
  <c r="P154" i="1" s="1"/>
  <c r="N38" i="2"/>
  <c r="N124" i="2"/>
  <c r="O124" i="2" s="1"/>
  <c r="L17" i="1"/>
  <c r="L16" i="1" s="1"/>
  <c r="N145" i="2" l="1"/>
  <c r="O145" i="2" s="1"/>
  <c r="P119" i="2"/>
  <c r="R119" i="2" s="1"/>
  <c r="Q119" i="2"/>
  <c r="N103" i="2"/>
  <c r="O103" i="2" s="1"/>
  <c r="O104" i="2"/>
  <c r="N78" i="2"/>
  <c r="O78" i="2" s="1"/>
  <c r="P105" i="2"/>
  <c r="R105" i="2" s="1"/>
  <c r="Q105" i="2"/>
  <c r="Q66" i="2"/>
  <c r="P66" i="2"/>
  <c r="R66" i="2" s="1"/>
  <c r="Q124" i="2"/>
  <c r="P124" i="2"/>
  <c r="R124" i="2" s="1"/>
  <c r="Q79" i="2"/>
  <c r="P79" i="2"/>
  <c r="R79" i="2" s="1"/>
  <c r="O38" i="2"/>
  <c r="Q38" i="2" s="1"/>
  <c r="Q159" i="2"/>
  <c r="P159" i="2"/>
  <c r="R159" i="2" s="1"/>
  <c r="Q99" i="2"/>
  <c r="P99" i="2"/>
  <c r="R99" i="2" s="1"/>
  <c r="Q98" i="2"/>
  <c r="P98" i="2"/>
  <c r="R98" i="2" s="1"/>
  <c r="Q146" i="2"/>
  <c r="P146" i="2"/>
  <c r="R146" i="2" s="1"/>
  <c r="P120" i="2"/>
  <c r="R120" i="2" s="1"/>
  <c r="Q120" i="2"/>
  <c r="O13" i="2"/>
  <c r="N12" i="2"/>
  <c r="Q14" i="2"/>
  <c r="P14" i="2"/>
  <c r="R14" i="2" s="1"/>
  <c r="P67" i="2"/>
  <c r="R67" i="2" s="1"/>
  <c r="Q67" i="2"/>
  <c r="Q87" i="2"/>
  <c r="P87" i="2"/>
  <c r="R87" i="2" s="1"/>
  <c r="N157" i="2"/>
  <c r="O157" i="2" s="1"/>
  <c r="O158" i="2"/>
  <c r="M17" i="1"/>
  <c r="O42" i="1"/>
  <c r="N42" i="1"/>
  <c r="P59" i="1"/>
  <c r="N84" i="1"/>
  <c r="P85" i="1"/>
  <c r="M20" i="1"/>
  <c r="O20" i="1" s="1"/>
  <c r="O84" i="1"/>
  <c r="N138" i="1"/>
  <c r="O138" i="1"/>
  <c r="M137" i="1"/>
  <c r="P38" i="2"/>
  <c r="R38" i="2" s="1"/>
  <c r="Q157" i="2" l="1"/>
  <c r="P157" i="2"/>
  <c r="R157" i="2" s="1"/>
  <c r="Q78" i="2"/>
  <c r="P78" i="2"/>
  <c r="R78" i="2" s="1"/>
  <c r="P104" i="2"/>
  <c r="R104" i="2" s="1"/>
  <c r="Q104" i="2"/>
  <c r="N37" i="2"/>
  <c r="O37" i="2" s="1"/>
  <c r="P37" i="2" s="1"/>
  <c r="R37" i="2" s="1"/>
  <c r="Q158" i="2"/>
  <c r="P158" i="2"/>
  <c r="R158" i="2" s="1"/>
  <c r="O12" i="2"/>
  <c r="N11" i="2"/>
  <c r="P103" i="2"/>
  <c r="R103" i="2" s="1"/>
  <c r="Q103" i="2"/>
  <c r="P13" i="2"/>
  <c r="R13" i="2" s="1"/>
  <c r="Q13" i="2"/>
  <c r="Q145" i="2"/>
  <c r="P145" i="2"/>
  <c r="R145" i="2" s="1"/>
  <c r="N17" i="1"/>
  <c r="P42" i="1"/>
  <c r="O17" i="1"/>
  <c r="M16" i="1"/>
  <c r="O16" i="1" s="1"/>
  <c r="N20" i="1"/>
  <c r="P20" i="1" s="1"/>
  <c r="P84" i="1"/>
  <c r="O137" i="1"/>
  <c r="M21" i="1"/>
  <c r="P138" i="1"/>
  <c r="N137" i="1"/>
  <c r="N21" i="1" s="1"/>
  <c r="N10" i="2" l="1"/>
  <c r="O10" i="2" s="1"/>
  <c r="O11" i="2"/>
  <c r="Q12" i="2"/>
  <c r="P12" i="2"/>
  <c r="R12" i="2" s="1"/>
  <c r="Q37" i="2"/>
  <c r="P17" i="1"/>
  <c r="N16" i="1"/>
  <c r="P21" i="1"/>
  <c r="M19" i="1"/>
  <c r="O21" i="1"/>
  <c r="P137" i="1"/>
  <c r="Q10" i="2"/>
  <c r="P10" i="2"/>
  <c r="R10" i="2" s="1"/>
  <c r="L22" i="1"/>
  <c r="P16" i="1" l="1"/>
  <c r="N22" i="1"/>
  <c r="Q11" i="2"/>
  <c r="P11" i="2"/>
  <c r="R11" i="2" s="1"/>
  <c r="O19" i="1"/>
  <c r="M22" i="1"/>
  <c r="P19" i="1"/>
</calcChain>
</file>

<file path=xl/sharedStrings.xml><?xml version="1.0" encoding="utf-8"?>
<sst xmlns="http://schemas.openxmlformats.org/spreadsheetml/2006/main" count="1027" uniqueCount="480">
  <si>
    <t>I. OPĆI DIO</t>
  </si>
  <si>
    <t>Članak 1.</t>
  </si>
  <si>
    <t xml:space="preserve"> </t>
  </si>
  <si>
    <t>Šifra izvora</t>
  </si>
  <si>
    <t>3</t>
  </si>
  <si>
    <t>01</t>
  </si>
  <si>
    <t>04</t>
  </si>
  <si>
    <t>06</t>
  </si>
  <si>
    <t>Prihodi poslovanja</t>
  </si>
  <si>
    <t>03</t>
  </si>
  <si>
    <t>Prihodi od prodaje nefinancijske imovine</t>
  </si>
  <si>
    <t>Rashodi poslovanja</t>
  </si>
  <si>
    <t>4</t>
  </si>
  <si>
    <t>Rashodi za nabavu nefinancijske imovine</t>
  </si>
  <si>
    <t>Primici od financijske imovine i zaduživanja</t>
  </si>
  <si>
    <t>Izdaci za financijsku imovinu i otplate zajmova</t>
  </si>
  <si>
    <t>Prihodi od poreza</t>
  </si>
  <si>
    <t>Pomoći iz inozemstva i od subjekata unutar općeg proračuna</t>
  </si>
  <si>
    <t>Prihodi od imovine</t>
  </si>
  <si>
    <t>66</t>
  </si>
  <si>
    <t>Prihodi od prodaje proizvoda i robe te pruženih usluga i prihodi od donacija</t>
  </si>
  <si>
    <t>68</t>
  </si>
  <si>
    <t>Kazne, upravne mjere i ostali prihodi</t>
  </si>
  <si>
    <t>Prihodi od prodaje proizvedene dugotrajne imovine</t>
  </si>
  <si>
    <t>Rashodi za zaposlene</t>
  </si>
  <si>
    <t>Materijalni rashodi</t>
  </si>
  <si>
    <t>Financijski rashodi</t>
  </si>
  <si>
    <t>Naknade građanima i kućanstvima na temelju osiguranja i druge naknade</t>
  </si>
  <si>
    <t xml:space="preserve">Ostali rashodi  </t>
  </si>
  <si>
    <t>Rashodi za nabavu proizvedene dugotrajne imovine</t>
  </si>
  <si>
    <t>Opći prihodi i primici</t>
  </si>
  <si>
    <t>Vlastiti prihodi</t>
  </si>
  <si>
    <t>Prihodi za posebne namjene</t>
  </si>
  <si>
    <t>Pomoći</t>
  </si>
  <si>
    <t>Donacije</t>
  </si>
  <si>
    <t>ŠIFRA</t>
  </si>
  <si>
    <t xml:space="preserve">ŠIFRA </t>
  </si>
  <si>
    <t>Programska</t>
  </si>
  <si>
    <t>BROJ</t>
  </si>
  <si>
    <t>Račun</t>
  </si>
  <si>
    <t>UKUPNO RASHODI I IZDACI</t>
  </si>
  <si>
    <t>0111</t>
  </si>
  <si>
    <t>Program 01: Donošenje akata i mjera iz djelokruga</t>
  </si>
  <si>
    <t>predstavničkog i izvršnog tijela i mjesne samouprave</t>
  </si>
  <si>
    <t>1</t>
  </si>
  <si>
    <t>Financiranje rada političkih stranaka</t>
  </si>
  <si>
    <t>Osnovne funkcije VSNM</t>
  </si>
  <si>
    <t>32</t>
  </si>
  <si>
    <t>Ostali rashodi</t>
  </si>
  <si>
    <t>Osnovne funkcije udruga</t>
  </si>
  <si>
    <t>0112</t>
  </si>
  <si>
    <t>Program 01:  Javna uprava i administracija</t>
  </si>
  <si>
    <t>38</t>
  </si>
  <si>
    <t>42</t>
  </si>
  <si>
    <t>0320</t>
  </si>
  <si>
    <t>0640</t>
  </si>
  <si>
    <t>0921</t>
  </si>
  <si>
    <t>Naknade građanima i kućanstvima na temelju osiguranja i dr.</t>
  </si>
  <si>
    <t>0740</t>
  </si>
  <si>
    <t>0820</t>
  </si>
  <si>
    <t>0840</t>
  </si>
  <si>
    <t>0810</t>
  </si>
  <si>
    <t>1070</t>
  </si>
  <si>
    <t>1040</t>
  </si>
  <si>
    <t>1090</t>
  </si>
  <si>
    <t>Članak 4.</t>
  </si>
  <si>
    <t>II. POSEBNI DIO</t>
  </si>
  <si>
    <t>Članak 2.</t>
  </si>
  <si>
    <t>Članak 3.</t>
  </si>
  <si>
    <t>VRSTA PRIHODA / IZDATAKA</t>
  </si>
  <si>
    <t>8</t>
  </si>
  <si>
    <t>05</t>
  </si>
  <si>
    <t>07</t>
  </si>
  <si>
    <t>35</t>
  </si>
  <si>
    <t>Subvencije</t>
  </si>
  <si>
    <t xml:space="preserve">   VRSTA RASHODA I IZDATAKA</t>
  </si>
  <si>
    <t>0610</t>
  </si>
  <si>
    <t>0443</t>
  </si>
  <si>
    <t>0510</t>
  </si>
  <si>
    <t>0960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</si>
  <si>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Opće javne usluge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</si>
  <si>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Opće javne usluge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</si>
  <si>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Javni red i sigurnost 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</si>
  <si>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Razvoj stanovanja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</si>
  <si>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Ekonomski poslovi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</si>
  <si>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Zaštita okoliša</t>
    </r>
  </si>
  <si>
    <t>09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</si>
  <si>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Obrazovanje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</si>
  <si>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Zdravstvo</t>
    </r>
  </si>
  <si>
    <t>08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</si>
  <si>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Rekreacija, kultura i religija</t>
    </r>
  </si>
  <si>
    <t>10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</si>
  <si>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Socijalna zaštita</t>
    </r>
  </si>
  <si>
    <t>Aktivnost 01:  Predstavničko i izvršno tijelo</t>
  </si>
  <si>
    <t>Aktivnost 02:  Djelokrug mjesne samouprave</t>
  </si>
  <si>
    <t>Aktivnost 01:</t>
  </si>
  <si>
    <t>RAZDJEL  100  OPĆINSKO VIJEĆE</t>
  </si>
  <si>
    <t>GLAVA 10001  OPĆINSKO VIJEĆE</t>
  </si>
  <si>
    <t>RAZDJEL  200  JEDINSTVENI UPRAVNI ODJEL I IZVRŠNO TIJELO</t>
  </si>
  <si>
    <t>GLAVA 20001 Upravni odjel i izvršno tijelo</t>
  </si>
  <si>
    <t>GLAVA: 20002 VATROGASTVO I CIVILNA ZAŠTITA</t>
  </si>
  <si>
    <t>GLAVA 20003: KOMUNALNA INFRASTRUKTURA</t>
  </si>
  <si>
    <t>GLAVA 20004 DRUŠTVENE DJELATNOSTI</t>
  </si>
  <si>
    <t>GLAVA  20005: PROGRAM DJELATNOSTI KULTURE</t>
  </si>
  <si>
    <t>GLAVA 20006: PROGRAMSKA DJELATNOST SPORTA</t>
  </si>
  <si>
    <t>GLAVA  20007: PROGRAMSKA DJELATNOST SOCIJALNE SKRBI</t>
  </si>
  <si>
    <t>P1000101</t>
  </si>
  <si>
    <t>A100010101</t>
  </si>
  <si>
    <t>A100010102</t>
  </si>
  <si>
    <t>P1000102</t>
  </si>
  <si>
    <t>A100010201</t>
  </si>
  <si>
    <t>P1000103</t>
  </si>
  <si>
    <t>A100010301</t>
  </si>
  <si>
    <t>P1000104</t>
  </si>
  <si>
    <t>A100010401</t>
  </si>
  <si>
    <t>P2000101</t>
  </si>
  <si>
    <t>P2000201</t>
  </si>
  <si>
    <t xml:space="preserve">Aktivnost 01:    Osnovna djelatnost DVD-a  </t>
  </si>
  <si>
    <t>Aktivnost 01:    Održavanje cesta i drugih javnih površina</t>
  </si>
  <si>
    <t>Aktivnost 02:    Rashodi za uređaje i javnu rasvjetu</t>
  </si>
  <si>
    <t xml:space="preserve">Kapitalni projekt 01: Izgradnja i rekonstrukcija cesta  </t>
  </si>
  <si>
    <t>Program 01: Održavanje objekata i uređaja komunalne infrastrukture</t>
  </si>
  <si>
    <t>Program 02: Izgradnja objekata i uređaja komunalne infrastrukture</t>
  </si>
  <si>
    <t>Program 03: Zaštita okoliša</t>
  </si>
  <si>
    <t>Program 02:  Javne potrebe u školstvu</t>
  </si>
  <si>
    <t>Program 03: Javne potrebe u zdravstvu i preventiva</t>
  </si>
  <si>
    <t>Aktivnost 02:  Stipendije i školarine</t>
  </si>
  <si>
    <t>Aktivnost 01:  Sufinanciranje nabave udžbenika za osnovne i srednje škole</t>
  </si>
  <si>
    <t xml:space="preserve">Aktivnost 01:  Sufinanciranje prijevoza učenika </t>
  </si>
  <si>
    <t>Program 01: Promicanje kulture</t>
  </si>
  <si>
    <t>Aktivnost 01:  Djelatnost kulturno umjetničkih društava</t>
  </si>
  <si>
    <t>Aktivnost 02:  Zaštita i očuvanje kulturnih dobara</t>
  </si>
  <si>
    <t>Aktivnost 03:  Akcije i manifestacije u kulturi</t>
  </si>
  <si>
    <t>Aktivnost 04:  Pomoć za funkcioniranje vjerskih ustanova</t>
  </si>
  <si>
    <t>Aktivnost 01:  Osnovna djelatnost sportskih udruga</t>
  </si>
  <si>
    <t>Program 01: Socijalna skrb</t>
  </si>
  <si>
    <t>Program 02: Poticajne mjere demografske obnove</t>
  </si>
  <si>
    <t>Aktivnost 01:  Potpore za novorođeno dijete</t>
  </si>
  <si>
    <t>Program 03: Humanitarna skrb kroz udruge građana</t>
  </si>
  <si>
    <t>Aktivnost 01:  Administrativno, tehničko i stručno osoblje</t>
  </si>
  <si>
    <t>Aktivnost 02:  Održavanje zgrada za redovito korištenje</t>
  </si>
  <si>
    <t>P2000301</t>
  </si>
  <si>
    <t>P2000302</t>
  </si>
  <si>
    <t>P2000303</t>
  </si>
  <si>
    <t>P2000401</t>
  </si>
  <si>
    <t>P2000402</t>
  </si>
  <si>
    <t>P2000403</t>
  </si>
  <si>
    <t>P2000501</t>
  </si>
  <si>
    <t>P2000601</t>
  </si>
  <si>
    <t>P2000701</t>
  </si>
  <si>
    <t>P2000702</t>
  </si>
  <si>
    <t>P2000703</t>
  </si>
  <si>
    <t>A200010101</t>
  </si>
  <si>
    <t>A200010102</t>
  </si>
  <si>
    <t>A200020101</t>
  </si>
  <si>
    <t>A200020102</t>
  </si>
  <si>
    <t>A200030101</t>
  </si>
  <si>
    <t>A200030102</t>
  </si>
  <si>
    <t>K200030201</t>
  </si>
  <si>
    <t>K200030301</t>
  </si>
  <si>
    <t>A200040101</t>
  </si>
  <si>
    <t>A200040201</t>
  </si>
  <si>
    <t>A200040202</t>
  </si>
  <si>
    <t>A200040301</t>
  </si>
  <si>
    <t>A200050101</t>
  </si>
  <si>
    <t>A200050102</t>
  </si>
  <si>
    <t>A200050103</t>
  </si>
  <si>
    <t>A200050104</t>
  </si>
  <si>
    <t>K200050101</t>
  </si>
  <si>
    <t>A200060101</t>
  </si>
  <si>
    <t>A200070101</t>
  </si>
  <si>
    <t>A200070201</t>
  </si>
  <si>
    <t>A200070301</t>
  </si>
  <si>
    <t>Poslovi deratizacije i dezinsekcije</t>
  </si>
  <si>
    <t>2</t>
  </si>
  <si>
    <t>5</t>
  </si>
  <si>
    <t>6</t>
  </si>
  <si>
    <t>7</t>
  </si>
  <si>
    <t>Doprinosi</t>
  </si>
  <si>
    <t>Prihodi od prodaje ili zamjene nefinancijske imovine i naknade s naslova osiguranja</t>
  </si>
  <si>
    <t>Namjenski primici</t>
  </si>
  <si>
    <t>Program</t>
  </si>
  <si>
    <t>Izvor</t>
  </si>
  <si>
    <t>Aktivnost/Projekt</t>
  </si>
  <si>
    <t>Funkcijska</t>
  </si>
  <si>
    <t>Program 02: Program političkih stranaka</t>
  </si>
  <si>
    <t>Program 03: Zaštita prava nacionalnih manjina</t>
  </si>
  <si>
    <t>Program 04: Razvoj civilnog društva</t>
  </si>
  <si>
    <t xml:space="preserve">A.        </t>
  </si>
  <si>
    <t>RAČUN PRIHODA I RASHODA</t>
  </si>
  <si>
    <t>Broj konta</t>
  </si>
  <si>
    <t>RAZLIKA - MANJAK / VIŠAK</t>
  </si>
  <si>
    <t>37</t>
  </si>
  <si>
    <t>A200040102</t>
  </si>
  <si>
    <t>0911</t>
  </si>
  <si>
    <t>K200060101</t>
  </si>
  <si>
    <t>0860</t>
  </si>
  <si>
    <t xml:space="preserve">Aktivnost 01: </t>
  </si>
  <si>
    <t>Aktivnost 02: Financiranje dječjeg vrtića</t>
  </si>
  <si>
    <t>Program 01: Organizacija, rekreacija i sportske aktivnosti</t>
  </si>
  <si>
    <t>Program 01:  Predškolsko, osnovnoškolsko i srednjoškolsko obrazovanje</t>
  </si>
  <si>
    <t xml:space="preserve">Aktivnost 01:  Jednokratna naknada </t>
  </si>
  <si>
    <t>K200050102</t>
  </si>
  <si>
    <t>OPĆINA BISKUPIJA</t>
  </si>
  <si>
    <t>Kapitalni projekt 01: Izgradnja i opremanje reciklažnog dvorišta za građev.otpad</t>
  </si>
  <si>
    <t>Humanitarna djelatnost Crvenog križa                                                                    i ostalih humanitarnih organizacija</t>
  </si>
  <si>
    <t>A. SAŽETAK RAČUNA PRIHODA I RASHODA</t>
  </si>
  <si>
    <t>B. SAŽETAK RAČUNA FINANCIRANJA</t>
  </si>
  <si>
    <t>C. PRENESENI VIŠAK ILI PRENESENI MANJAK I VIŠEGODIŠNJI PLAN URAVNOTEŽENJA</t>
  </si>
  <si>
    <t>VIŠAK/MANJAK+NETO FINANCIRANJE</t>
  </si>
  <si>
    <t>Ukupan donos viška/manjka iz prethodnih godina</t>
  </si>
  <si>
    <t>Višak/manjak iz prethodnih godina koji će se rasporediti/pokriti</t>
  </si>
  <si>
    <t>NETO FINANCIRANJE</t>
  </si>
  <si>
    <t>skupina</t>
  </si>
  <si>
    <t>B.       RAČUN  FINANCIRANJA</t>
  </si>
  <si>
    <t>Program 01: Organiziranje i provođenje civilne zaštite</t>
  </si>
  <si>
    <t>Aktivost 03: HGSS</t>
  </si>
  <si>
    <t xml:space="preserve">Aktivnost 02:    Civilna zaštita </t>
  </si>
  <si>
    <t>EUR</t>
  </si>
  <si>
    <t xml:space="preserve">  </t>
  </si>
  <si>
    <t>UKUPNI RASHODI</t>
  </si>
  <si>
    <t>01  Opće javne usluge</t>
  </si>
  <si>
    <t>011 Izvršna i zakonodavna tijela, financijski i fiskalni poslovi, vanjski poslovi</t>
  </si>
  <si>
    <t>03  Javni red i sigurnost</t>
  </si>
  <si>
    <t>032 Usluge protupožarne zaštite</t>
  </si>
  <si>
    <t>04  Ekonomski poslovi</t>
  </si>
  <si>
    <t>044 Rudarstvo, proizvodnja i građevinarstvo</t>
  </si>
  <si>
    <t>05  Zaštita okoliša</t>
  </si>
  <si>
    <t>051 Gospodarenje otpadom</t>
  </si>
  <si>
    <t>06  Unapređenje stanovanja i zajednice</t>
  </si>
  <si>
    <t>061 Razvoj stanovanja</t>
  </si>
  <si>
    <t>064 Ulična rasvjeta</t>
  </si>
  <si>
    <t>07  Zdravstvo</t>
  </si>
  <si>
    <t>074 Službe javnog zdravstva</t>
  </si>
  <si>
    <t>08  Rekreacija, kultura i religija</t>
  </si>
  <si>
    <t>081 Službe rekreacije i sporta</t>
  </si>
  <si>
    <t>084 Religije i druge službe zajednice</t>
  </si>
  <si>
    <t>09  Obrazovanje</t>
  </si>
  <si>
    <t>092 Srednjoškolsko obrazovanje</t>
  </si>
  <si>
    <t>096 Dodatne usluge u obrazovanju</t>
  </si>
  <si>
    <t>10  Socijalna zaštita</t>
  </si>
  <si>
    <t>104 Obitelj i djeca</t>
  </si>
  <si>
    <t>107 Socijalna pomoć stanovništvu koje nije obuhvaćeno redovnim socijalnim programima</t>
  </si>
  <si>
    <t>109 Aktivnosti socijalne zaštite koje nisu drugdje svrstane</t>
  </si>
  <si>
    <t xml:space="preserve">    RASHODI PREMA FUNKCIJSKOJ KLASIFIKACIJI</t>
  </si>
  <si>
    <t>082 Službe kulture</t>
  </si>
  <si>
    <t>086 Rashodi za rekreaciju, kulturu i religiju koji nisu drugdje svrstani</t>
  </si>
  <si>
    <t>091 Predškolsko i osnovno obrazovanje</t>
  </si>
  <si>
    <t>U Proračunu se utvrđuju sredstva za proračunsku zalihu u iznosu od 2.000 EUR.</t>
  </si>
  <si>
    <t xml:space="preserve">PRIHODI UKUPNO  </t>
  </si>
  <si>
    <t xml:space="preserve">Prihodi poslovanja  </t>
  </si>
  <si>
    <t xml:space="preserve">Prihodi od prodaje nefinancijske imovine  </t>
  </si>
  <si>
    <t xml:space="preserve">RASHODI UKUPNO </t>
  </si>
  <si>
    <t xml:space="preserve">Rashodi poslovanja </t>
  </si>
  <si>
    <t xml:space="preserve">Rashodi za nabavu nefinancijske imovine  </t>
  </si>
  <si>
    <t>611</t>
  </si>
  <si>
    <t>Porez i prirez na dohodak</t>
  </si>
  <si>
    <t>6111</t>
  </si>
  <si>
    <t>613</t>
  </si>
  <si>
    <t>Porez na imovnu</t>
  </si>
  <si>
    <t>6134</t>
  </si>
  <si>
    <t>Povremeni porezi na imovinu</t>
  </si>
  <si>
    <t>614</t>
  </si>
  <si>
    <t>Porezi na robu i usluge</t>
  </si>
  <si>
    <t>6142</t>
  </si>
  <si>
    <t>Porez na promet</t>
  </si>
  <si>
    <t>633</t>
  </si>
  <si>
    <t>Pomoći iz proračuna</t>
  </si>
  <si>
    <t>6331</t>
  </si>
  <si>
    <t>Tekuće pomoći iz proračuna</t>
  </si>
  <si>
    <t>6332</t>
  </si>
  <si>
    <t>Kapitalne pomoći iz proračuna</t>
  </si>
  <si>
    <t>642</t>
  </si>
  <si>
    <t>Prihodi od nefinancijske imovine</t>
  </si>
  <si>
    <t>6422</t>
  </si>
  <si>
    <t>Prihodi od zakupa i iznajmiljivanja imovine</t>
  </si>
  <si>
    <t>6423</t>
  </si>
  <si>
    <t>Naknada za korištenje nefinancijske imovine</t>
  </si>
  <si>
    <t>6429</t>
  </si>
  <si>
    <t>Ostali prihodi od nefinancijske imovine</t>
  </si>
  <si>
    <t>651</t>
  </si>
  <si>
    <t>Upravne i administrativne pristojbe</t>
  </si>
  <si>
    <t>6512</t>
  </si>
  <si>
    <t>Županijske, gradske i općinske pristojbe i naknade</t>
  </si>
  <si>
    <t>652</t>
  </si>
  <si>
    <t>Prihodi po posebnim propisima</t>
  </si>
  <si>
    <t>6522</t>
  </si>
  <si>
    <t>Prihodi od vodnog gospodarstva</t>
  </si>
  <si>
    <t>6526</t>
  </si>
  <si>
    <t>Ostali nespomenuti prihodi</t>
  </si>
  <si>
    <t>653</t>
  </si>
  <si>
    <t>Komunalni doprinosi i naknade</t>
  </si>
  <si>
    <t>6531</t>
  </si>
  <si>
    <t xml:space="preserve">Komunalni doprinosi  </t>
  </si>
  <si>
    <t>6532</t>
  </si>
  <si>
    <t>Komunalne naknade</t>
  </si>
  <si>
    <t>663</t>
  </si>
  <si>
    <t>Donacije od pravnih i fizičkih osoba izvan općeg proračuna</t>
  </si>
  <si>
    <t>6631</t>
  </si>
  <si>
    <t>6632</t>
  </si>
  <si>
    <t>Tekuće donacije</t>
  </si>
  <si>
    <t>Kapitalne donacije</t>
  </si>
  <si>
    <t>681</t>
  </si>
  <si>
    <t>Kazne i upravne mjere</t>
  </si>
  <si>
    <t>6819</t>
  </si>
  <si>
    <t>Ostale kazne</t>
  </si>
  <si>
    <t>683</t>
  </si>
  <si>
    <t>3831</t>
  </si>
  <si>
    <t xml:space="preserve">Ostali prihodi  </t>
  </si>
  <si>
    <t>6831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</si>
  <si>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</si>
  <si>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</si>
  <si>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</si>
  <si>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</si>
  <si>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</si>
  <si>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</si>
  <si>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</si>
  <si>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</si>
  <si>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</si>
  <si>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</si>
  <si>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obavezno zdravstveno osiguranje</t>
  </si>
  <si>
    <t>321</t>
  </si>
  <si>
    <t>Naknade troškova zaposlenima</t>
  </si>
  <si>
    <t>3211</t>
  </si>
  <si>
    <t>3212</t>
  </si>
  <si>
    <t>3213</t>
  </si>
  <si>
    <t>Službena putovanja</t>
  </si>
  <si>
    <t>Naknada za prijevoz, rad na terenu i odvojeni život</t>
  </si>
  <si>
    <t>Stručno usavršavanje zaposlenika</t>
  </si>
  <si>
    <t>322</t>
  </si>
  <si>
    <t>Rashodi za materijal i energiju</t>
  </si>
  <si>
    <t>3221</t>
  </si>
  <si>
    <t>3223</t>
  </si>
  <si>
    <t>3224</t>
  </si>
  <si>
    <t>3225</t>
  </si>
  <si>
    <t>Uredski materijal i ostali materijalni rashodi</t>
  </si>
  <si>
    <t>Energija</t>
  </si>
  <si>
    <t>Materijal i dijelovi za tekuće investicijsko održavanje</t>
  </si>
  <si>
    <t>Sitan inventar i auto gume</t>
  </si>
  <si>
    <t>323</t>
  </si>
  <si>
    <t>Rashodi za usluge</t>
  </si>
  <si>
    <t>3231</t>
  </si>
  <si>
    <t>3232</t>
  </si>
  <si>
    <t>3233</t>
  </si>
  <si>
    <t>3234</t>
  </si>
  <si>
    <t>3236</t>
  </si>
  <si>
    <t>3237</t>
  </si>
  <si>
    <t>3238</t>
  </si>
  <si>
    <t>3239</t>
  </si>
  <si>
    <t>Usluge telefona, pošte i prijevoza</t>
  </si>
  <si>
    <t>Ostale usluge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</si>
  <si>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</si>
  <si>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</si>
  <si>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</si>
  <si>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</si>
  <si>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</si>
  <si>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 xml:space="preserve">Ostale usluge  </t>
  </si>
  <si>
    <t>329</t>
  </si>
  <si>
    <t>Ostali nespomenuti rashodi</t>
  </si>
  <si>
    <t>3291</t>
  </si>
  <si>
    <t>3292</t>
  </si>
  <si>
    <t>3293</t>
  </si>
  <si>
    <t>3294</t>
  </si>
  <si>
    <t>3295</t>
  </si>
  <si>
    <t>3299</t>
  </si>
  <si>
    <t>Naknade za rad predstavničkih i izvršnih tijela</t>
  </si>
  <si>
    <t>Premije osiguranja</t>
  </si>
  <si>
    <t>Reprezentacija</t>
  </si>
  <si>
    <t>Članarine</t>
  </si>
  <si>
    <t>Pristojbe i naknade</t>
  </si>
  <si>
    <t>Ostali nespomenuti rashodi poslovanja</t>
  </si>
  <si>
    <t>343</t>
  </si>
  <si>
    <t>Ostali financijski rashodi</t>
  </si>
  <si>
    <t>3431</t>
  </si>
  <si>
    <t>Bankarske usluge i usluge platnog prometa</t>
  </si>
  <si>
    <t>372</t>
  </si>
  <si>
    <t>Ostale naknade kućanstvima i građanima</t>
  </si>
  <si>
    <t>3721</t>
  </si>
  <si>
    <t>Naknade građanima i kućanstvima u novcu</t>
  </si>
  <si>
    <t>3722</t>
  </si>
  <si>
    <t>Naknade građanima i kućanstvima u naravi</t>
  </si>
  <si>
    <t>381</t>
  </si>
  <si>
    <t>3811</t>
  </si>
  <si>
    <t>Tekuće donacije u novcu</t>
  </si>
  <si>
    <t>3812</t>
  </si>
  <si>
    <t>Tekuće donacije u naravi</t>
  </si>
  <si>
    <t>383</t>
  </si>
  <si>
    <t>Kazne, penali i naknade štete</t>
  </si>
  <si>
    <t>Naknade štete pravnim i fizičkim osobama</t>
  </si>
  <si>
    <t>386</t>
  </si>
  <si>
    <t xml:space="preserve">Kapitalne pomoći  </t>
  </si>
  <si>
    <t>3861</t>
  </si>
  <si>
    <t>Kapitalne pomoći trgovačkim društvima u javnom sektoru</t>
  </si>
  <si>
    <t>421</t>
  </si>
  <si>
    <t>Građevinski objekti</t>
  </si>
  <si>
    <t>4212</t>
  </si>
  <si>
    <t>4213</t>
  </si>
  <si>
    <t>4214</t>
  </si>
  <si>
    <t>Poslovni objekti</t>
  </si>
  <si>
    <t>Ceste, željeznice i ostali prometni objekti</t>
  </si>
  <si>
    <t>Ostali građevinski objekti</t>
  </si>
  <si>
    <t>422</t>
  </si>
  <si>
    <t>Postrojenja i oprema</t>
  </si>
  <si>
    <t>426</t>
  </si>
  <si>
    <t>Nematerijalna proizvedena imovine</t>
  </si>
  <si>
    <t>4264</t>
  </si>
  <si>
    <t>Ostala nematerijalna proizvedena imovina</t>
  </si>
  <si>
    <t>6341</t>
  </si>
  <si>
    <t>Tekuće pomoći od izvanproračunskih korisnika</t>
  </si>
  <si>
    <t>634</t>
  </si>
  <si>
    <t>Pomoći od izvanproračunskih korisnika</t>
  </si>
  <si>
    <t>352</t>
  </si>
  <si>
    <t>3523</t>
  </si>
  <si>
    <t>Subvencije poljoprivrednicima i obrtnicima</t>
  </si>
  <si>
    <t>3235</t>
  </si>
  <si>
    <t>Zakupnine i najamnine</t>
  </si>
  <si>
    <t>T200010101</t>
  </si>
  <si>
    <t>Tekući projekt 01: Nabava uredske opreme</t>
  </si>
  <si>
    <t>K200010103</t>
  </si>
  <si>
    <t>K200030202</t>
  </si>
  <si>
    <t>Kapitalni projekt 01: Izgradnja igrališta na području općine Biskupija</t>
  </si>
  <si>
    <t>Kapitalne pomoći</t>
  </si>
  <si>
    <t>K200060102</t>
  </si>
  <si>
    <t>31</t>
  </si>
  <si>
    <t>4221</t>
  </si>
  <si>
    <t>Uredska oprema i namještaj</t>
  </si>
  <si>
    <t>Kapitalni projekt 01: Izrada izmjena i dopuna Prostornog plana</t>
  </si>
  <si>
    <t>K200010101</t>
  </si>
  <si>
    <t>Kapitalni projekt 01: Pojačano održavanje Doma Biskupija - IV. faza</t>
  </si>
  <si>
    <t>Kapitalni projekt 02: Pojačano održavanje Omladinskog Doma Vrbnik</t>
  </si>
  <si>
    <t>Prihodi od upravnih i administativnih pristojbi, pristojbi po posebnim propisima i naknada</t>
  </si>
  <si>
    <t>635</t>
  </si>
  <si>
    <t>6353</t>
  </si>
  <si>
    <t>Pomoći fiskalnog izravnanja</t>
  </si>
  <si>
    <t>6131</t>
  </si>
  <si>
    <t>Stalni porezi na nepokretnu imovinu</t>
  </si>
  <si>
    <t>34</t>
  </si>
  <si>
    <t>-</t>
  </si>
  <si>
    <t>K200010104</t>
  </si>
  <si>
    <t>84</t>
  </si>
  <si>
    <t>Primici od zaduživanja</t>
  </si>
  <si>
    <t>54</t>
  </si>
  <si>
    <t>Izdaci za otplatu glavnice primljenih kredita i zajmova</t>
  </si>
  <si>
    <t>Proračun za 2026.</t>
  </si>
  <si>
    <t xml:space="preserve">Kapitalni projekt 04: Izrada projektne dokumentacije </t>
  </si>
  <si>
    <t>Kapitalni projekt 03: Izgradnja javne rasvjete</t>
  </si>
  <si>
    <t>K200030103</t>
  </si>
  <si>
    <t xml:space="preserve">Aktivnost 03: </t>
  </si>
  <si>
    <t>A200010103</t>
  </si>
  <si>
    <t xml:space="preserve">Kapitalni projekt 01: </t>
  </si>
  <si>
    <t>P2000704</t>
  </si>
  <si>
    <t>Proračun Općine Biskupija za 2026. godinu sastoji se od:</t>
  </si>
  <si>
    <t>Prihodi i rashodi, te primici i izdaci po ekonomskoj klasifikaciji utvrđuju se u Računu prihoda i rashoda i Računu financiranja za 2026. godinu, kako slijedi:</t>
  </si>
  <si>
    <t>ZA  2026. GODINU I PROJEKCIJE ZA 2027. I 2028. GODINU</t>
  </si>
  <si>
    <t>Projekcije za 2027.</t>
  </si>
  <si>
    <t>Projekcije za 2028.</t>
  </si>
  <si>
    <t>Indeks 27/26</t>
  </si>
  <si>
    <t>Indeks 28/27</t>
  </si>
  <si>
    <t>Subvencije trg.društvima, zadrugama, poljoprivrednicima i obrtnicima izvan javnog sektora</t>
  </si>
  <si>
    <t>Konto /</t>
  </si>
  <si>
    <t>Kapitalni projekt 03: Kapitalne pomoći trgovačkim društvima u javnom sektoru</t>
  </si>
  <si>
    <t>Indeks  27/26</t>
  </si>
  <si>
    <t>Indeks     28/27</t>
  </si>
  <si>
    <t>Proračun Općine Biskupija za 2026. i projekcije za 2027. i 2028. godinu stupaju na snagu prvog dana od dana objave u Službenom vjesniku Šibensko-kninske županije.</t>
  </si>
  <si>
    <t>Posebni dio Proračuna za 2026. godinu sastoji se od plana rashoda i izdataka, raspoređenih u programe, koji se sastoje od aktivnosti i projekata, kako slijedi:</t>
  </si>
  <si>
    <t>Otplata duga po kreditu</t>
  </si>
  <si>
    <t>Kapitalni projekt 02: Izgradnja javne vodoopskrbne mreže naselja Vrbnik</t>
  </si>
  <si>
    <t>Program 04: Socijalne usluge</t>
  </si>
  <si>
    <t>Izgradnja multifunkcionalnog centra za pružanje socijalnih usluga - I.faza</t>
  </si>
  <si>
    <t>A200070401</t>
  </si>
  <si>
    <t>Kapitalni projekt 02: Pojačano održavnje sportske dvorane Zvjerinac</t>
  </si>
  <si>
    <t>utvrđuje i podnosi Općinskom vijeću</t>
  </si>
  <si>
    <t xml:space="preserve">                                                                            PRIJEDLOG</t>
  </si>
  <si>
    <t>PRORAČUNA OPĆINE BISKUPIJA</t>
  </si>
  <si>
    <t>Temeljem odredbi članka 40. stavka 2. Zakona o proračunu (Narodne novine, br.144/21) Općinski načelnik Općine Biskupija dana 14. studenoga  2025. godine,</t>
  </si>
  <si>
    <t>KLASA: 400-01/25-01/8</t>
  </si>
  <si>
    <t>URBROJ: 2182-17-02-25-01</t>
  </si>
  <si>
    <t>Orlić, 14.studenoga 2025. godine</t>
  </si>
  <si>
    <t>Općinski načelnik</t>
  </si>
  <si>
    <t>Milan Đurđević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</si>
</sst>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94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49" fontId="5" fillId="0" borderId="0" xfId="0" applyNumberFormat="1" applyFont="1"/>
    <xf numFmtId="49" fontId="9" fillId="0" borderId="0" xfId="0" applyNumberFormat="1" applyFont="1" applyAlignment="1">
      <alignment horizontal="left"/>
    </xf>
    <xf numFmtId="49" fontId="7" fillId="0" borderId="6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10" fillId="5" borderId="15" xfId="0" applyNumberFormat="1" applyFont="1" applyFill="1" applyBorder="1" applyAlignment="1">
      <alignment vertical="center"/>
    </xf>
    <xf numFmtId="49" fontId="13" fillId="5" borderId="15" xfId="0" applyNumberFormat="1" applyFont="1" applyFill="1" applyBorder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11" fillId="2" borderId="13" xfId="0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14" fillId="2" borderId="14" xfId="0" applyNumberFormat="1" applyFont="1" applyFill="1" applyBorder="1" applyAlignment="1">
      <alignment vertical="center"/>
    </xf>
    <xf numFmtId="49" fontId="14" fillId="5" borderId="8" xfId="0" applyNumberFormat="1" applyFont="1" applyFill="1" applyBorder="1" applyAlignment="1">
      <alignment vertical="center"/>
    </xf>
    <xf numFmtId="49" fontId="14" fillId="5" borderId="15" xfId="0" applyNumberFormat="1" applyFont="1" applyFill="1" applyBorder="1" applyAlignment="1">
      <alignment vertical="center"/>
    </xf>
    <xf numFmtId="49" fontId="15" fillId="5" borderId="15" xfId="0" applyNumberFormat="1" applyFont="1" applyFill="1" applyBorder="1" applyAlignment="1">
      <alignment vertical="center"/>
    </xf>
    <xf numFmtId="49" fontId="16" fillId="5" borderId="15" xfId="0" applyNumberFormat="1" applyFont="1" applyFill="1" applyBorder="1" applyAlignment="1">
      <alignment vertical="center"/>
    </xf>
    <xf numFmtId="49" fontId="15" fillId="5" borderId="8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4" fillId="8" borderId="13" xfId="0" applyNumberFormat="1" applyFont="1" applyFill="1" applyBorder="1" applyAlignment="1">
      <alignment vertical="center"/>
    </xf>
    <xf numFmtId="49" fontId="14" fillId="8" borderId="6" xfId="0" applyNumberFormat="1" applyFont="1" applyFill="1" applyBorder="1" applyAlignment="1">
      <alignment vertical="center"/>
    </xf>
    <xf numFmtId="49" fontId="14" fillId="11" borderId="14" xfId="0" applyNumberFormat="1" applyFont="1" applyFill="1" applyBorder="1" applyAlignment="1">
      <alignment vertical="center"/>
    </xf>
    <xf numFmtId="49" fontId="14" fillId="11" borderId="15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15" xfId="0" applyNumberFormat="1" applyFont="1" applyFill="1" applyBorder="1" applyAlignment="1">
      <alignment horizontal="center" vertical="center"/>
    </xf>
    <xf numFmtId="49" fontId="14" fillId="7" borderId="15" xfId="0" applyNumberFormat="1" applyFont="1" applyFill="1" applyBorder="1" applyAlignment="1">
      <alignment horizontal="center" vertical="center"/>
    </xf>
    <xf numFmtId="49" fontId="14" fillId="11" borderId="14" xfId="0" applyNumberFormat="1" applyFont="1" applyFill="1" applyBorder="1" applyAlignment="1">
      <alignment horizontal="center" vertical="center"/>
    </xf>
    <xf numFmtId="49" fontId="14" fillId="11" borderId="1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vertical="center"/>
    </xf>
    <xf numFmtId="49" fontId="14" fillId="2" borderId="12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49" fontId="14" fillId="10" borderId="4" xfId="0" applyNumberFormat="1" applyFont="1" applyFill="1" applyBorder="1" applyAlignment="1">
      <alignment vertical="center"/>
    </xf>
    <xf numFmtId="49" fontId="14" fillId="8" borderId="1" xfId="0" applyNumberFormat="1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9" fontId="14" fillId="8" borderId="5" xfId="0" applyNumberFormat="1" applyFont="1" applyFill="1" applyBorder="1" applyAlignment="1">
      <alignment vertical="center"/>
    </xf>
    <xf numFmtId="49" fontId="14" fillId="8" borderId="7" xfId="0" applyNumberFormat="1" applyFont="1" applyFill="1" applyBorder="1" applyAlignment="1">
      <alignment vertical="center"/>
    </xf>
    <xf numFmtId="49" fontId="14" fillId="7" borderId="4" xfId="0" applyNumberFormat="1" applyFont="1" applyFill="1" applyBorder="1" applyAlignment="1">
      <alignment vertical="center"/>
    </xf>
    <xf numFmtId="49" fontId="14" fillId="7" borderId="8" xfId="0" applyNumberFormat="1" applyFont="1" applyFill="1" applyBorder="1" applyAlignment="1">
      <alignment horizontal="center" vertical="center"/>
    </xf>
    <xf numFmtId="49" fontId="14" fillId="11" borderId="4" xfId="0" applyNumberFormat="1" applyFont="1" applyFill="1" applyBorder="1" applyAlignment="1">
      <alignment vertical="center"/>
    </xf>
    <xf numFmtId="49" fontId="14" fillId="11" borderId="8" xfId="0" applyNumberFormat="1" applyFont="1" applyFill="1" applyBorder="1" applyAlignment="1">
      <alignment horizontal="center" vertical="center"/>
    </xf>
    <xf numFmtId="49" fontId="14" fillId="11" borderId="9" xfId="0" applyNumberFormat="1" applyFont="1" applyFill="1" applyBorder="1" applyAlignment="1">
      <alignment vertical="center"/>
    </xf>
    <xf numFmtId="49" fontId="18" fillId="11" borderId="5" xfId="0" applyNumberFormat="1" applyFont="1" applyFill="1" applyBorder="1" applyAlignment="1">
      <alignment vertical="center"/>
    </xf>
    <xf numFmtId="49" fontId="14" fillId="6" borderId="15" xfId="0" applyNumberFormat="1" applyFont="1" applyFill="1" applyBorder="1" applyAlignment="1">
      <alignment horizontal="center" vertical="center"/>
    </xf>
    <xf numFmtId="49" fontId="14" fillId="6" borderId="15" xfId="0" applyNumberFormat="1" applyFont="1" applyFill="1" applyBorder="1" applyAlignment="1">
      <alignment vertical="center"/>
    </xf>
    <xf numFmtId="49" fontId="14" fillId="6" borderId="9" xfId="0" applyNumberFormat="1" applyFont="1" applyFill="1" applyBorder="1" applyAlignment="1">
      <alignment vertical="center"/>
    </xf>
    <xf numFmtId="49" fontId="14" fillId="6" borderId="13" xfId="0" applyNumberFormat="1" applyFont="1" applyFill="1" applyBorder="1" applyAlignment="1">
      <alignment vertical="center"/>
    </xf>
    <xf numFmtId="49" fontId="14" fillId="6" borderId="14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14" fillId="6" borderId="4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49" fontId="14" fillId="12" borderId="4" xfId="0" applyNumberFormat="1" applyFont="1" applyFill="1" applyBorder="1" applyAlignment="1">
      <alignment vertical="center"/>
    </xf>
    <xf numFmtId="49" fontId="14" fillId="12" borderId="8" xfId="0" applyNumberFormat="1" applyFont="1" applyFill="1" applyBorder="1" applyAlignment="1">
      <alignment horizontal="center" vertical="center"/>
    </xf>
    <xf numFmtId="49" fontId="14" fillId="12" borderId="15" xfId="0" applyNumberFormat="1" applyFont="1" applyFill="1" applyBorder="1" applyAlignment="1">
      <alignment horizontal="center" vertical="center"/>
    </xf>
    <xf numFmtId="49" fontId="14" fillId="12" borderId="15" xfId="0" applyNumberFormat="1" applyFont="1" applyFill="1" applyBorder="1" applyAlignment="1">
      <alignment vertical="center"/>
    </xf>
    <xf numFmtId="49" fontId="14" fillId="12" borderId="9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9" fontId="14" fillId="11" borderId="12" xfId="0" applyNumberFormat="1" applyFont="1" applyFill="1" applyBorder="1" applyAlignment="1">
      <alignment vertical="center"/>
    </xf>
    <xf numFmtId="49" fontId="14" fillId="11" borderId="5" xfId="0" applyNumberFormat="1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center" vertical="center"/>
    </xf>
    <xf numFmtId="49" fontId="14" fillId="6" borderId="8" xfId="0" applyNumberFormat="1" applyFont="1" applyFill="1" applyBorder="1" applyAlignment="1">
      <alignment horizontal="center" vertical="center"/>
    </xf>
    <xf numFmtId="49" fontId="14" fillId="11" borderId="11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vertical="center"/>
    </xf>
    <xf numFmtId="49" fontId="14" fillId="6" borderId="12" xfId="0" applyNumberFormat="1" applyFont="1" applyFill="1" applyBorder="1" applyAlignment="1">
      <alignment horizontal="center" vertical="center"/>
    </xf>
    <xf numFmtId="49" fontId="14" fillId="11" borderId="4" xfId="0" applyNumberFormat="1" applyFont="1" applyFill="1" applyBorder="1" applyAlignment="1">
      <alignment horizontal="left" vertical="center"/>
    </xf>
    <xf numFmtId="49" fontId="10" fillId="7" borderId="14" xfId="0" applyNumberFormat="1" applyFont="1" applyFill="1" applyBorder="1" applyAlignment="1">
      <alignment vertical="center"/>
    </xf>
    <xf numFmtId="49" fontId="14" fillId="7" borderId="5" xfId="0" applyNumberFormat="1" applyFont="1" applyFill="1" applyBorder="1" applyAlignment="1">
      <alignment vertical="center"/>
    </xf>
    <xf numFmtId="49" fontId="14" fillId="8" borderId="14" xfId="0" applyNumberFormat="1" applyFont="1" applyFill="1" applyBorder="1" applyAlignment="1">
      <alignment vertical="center"/>
    </xf>
    <xf numFmtId="49" fontId="10" fillId="8" borderId="14" xfId="0" applyNumberFormat="1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vertical="center"/>
    </xf>
    <xf numFmtId="49" fontId="14" fillId="10" borderId="9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14" fillId="10" borderId="8" xfId="0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center" vertical="center"/>
    </xf>
    <xf numFmtId="49" fontId="14" fillId="10" borderId="15" xfId="0" applyNumberFormat="1" applyFont="1" applyFill="1" applyBorder="1" applyAlignment="1">
      <alignment horizontal="center" vertical="center"/>
    </xf>
    <xf numFmtId="49" fontId="14" fillId="10" borderId="9" xfId="0" applyNumberFormat="1" applyFont="1" applyFill="1" applyBorder="1" applyAlignment="1">
      <alignment horizontal="center" vertical="center"/>
    </xf>
    <xf numFmtId="49" fontId="14" fillId="10" borderId="11" xfId="0" applyNumberFormat="1" applyFont="1" applyFill="1" applyBorder="1" applyAlignment="1">
      <alignment horizontal="center" vertical="center"/>
    </xf>
    <xf numFmtId="49" fontId="14" fillId="10" borderId="14" xfId="0" applyNumberFormat="1" applyFont="1" applyFill="1" applyBorder="1" applyAlignment="1">
      <alignment horizontal="center" vertical="center"/>
    </xf>
    <xf numFmtId="49" fontId="14" fillId="10" borderId="12" xfId="0" applyNumberFormat="1" applyFont="1" applyFill="1" applyBorder="1" applyAlignment="1">
      <alignment horizontal="center" vertical="center"/>
    </xf>
    <xf numFmtId="49" fontId="14" fillId="10" borderId="5" xfId="0" applyNumberFormat="1" applyFont="1" applyFill="1" applyBorder="1" applyAlignment="1">
      <alignment vertical="center"/>
    </xf>
    <xf numFmtId="49" fontId="14" fillId="10" borderId="11" xfId="0" applyNumberFormat="1" applyFont="1" applyFill="1" applyBorder="1" applyAlignment="1">
      <alignment vertical="center"/>
    </xf>
    <xf numFmtId="49" fontId="14" fillId="10" borderId="12" xfId="0" applyNumberFormat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49" fontId="14" fillId="2" borderId="1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vertical="center"/>
    </xf>
    <xf numFmtId="49" fontId="14" fillId="2" borderId="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11" fillId="2" borderId="14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left"/>
    </xf>
    <xf numFmtId="49" fontId="11" fillId="10" borderId="8" xfId="0" applyNumberFormat="1" applyFont="1" applyFill="1" applyBorder="1" applyAlignment="1">
      <alignment horizontal="center" vertical="center"/>
    </xf>
    <xf numFmtId="49" fontId="11" fillId="10" borderId="15" xfId="0" applyNumberFormat="1" applyFont="1" applyFill="1" applyBorder="1" applyAlignment="1">
      <alignment horizontal="center" vertical="center"/>
    </xf>
    <xf numFmtId="49" fontId="11" fillId="10" borderId="9" xfId="0" applyNumberFormat="1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vertical="center"/>
    </xf>
    <xf numFmtId="49" fontId="14" fillId="2" borderId="9" xfId="0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5" fillId="13" borderId="8" xfId="0" applyNumberFormat="1" applyFont="1" applyFill="1" applyBorder="1" applyAlignment="1">
      <alignment vertical="center"/>
    </xf>
    <xf numFmtId="49" fontId="15" fillId="13" borderId="15" xfId="0" applyNumberFormat="1" applyFont="1" applyFill="1" applyBorder="1" applyAlignment="1">
      <alignment vertical="center"/>
    </xf>
    <xf numFmtId="49" fontId="15" fillId="13" borderId="9" xfId="0" applyNumberFormat="1" applyFont="1" applyFill="1" applyBorder="1" applyAlignment="1">
      <alignment vertical="center"/>
    </xf>
    <xf numFmtId="49" fontId="15" fillId="13" borderId="4" xfId="0" applyNumberFormat="1" applyFont="1" applyFill="1" applyBorder="1" applyAlignment="1">
      <alignment vertical="center"/>
    </xf>
    <xf numFmtId="49" fontId="7" fillId="13" borderId="8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13" borderId="15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2" borderId="6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0" fontId="16" fillId="5" borderId="9" xfId="0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49" fontId="7" fillId="5" borderId="8" xfId="0" applyNumberFormat="1" applyFont="1" applyFill="1" applyBorder="1" applyAlignment="1">
      <alignment vertical="center"/>
    </xf>
    <xf numFmtId="49" fontId="14" fillId="5" borderId="8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0" fillId="5" borderId="9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164" fontId="14" fillId="0" borderId="4" xfId="1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164" fontId="11" fillId="0" borderId="4" xfId="1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left" vertical="center"/>
    </xf>
    <xf numFmtId="49" fontId="14" fillId="10" borderId="15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17" fillId="3" borderId="11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vertical="center"/>
    </xf>
    <xf numFmtId="164" fontId="14" fillId="6" borderId="8" xfId="1" applyNumberFormat="1" applyFont="1" applyFill="1" applyBorder="1" applyAlignment="1">
      <alignment horizontal="center" vertical="center"/>
    </xf>
    <xf numFmtId="164" fontId="14" fillId="7" borderId="8" xfId="0" applyNumberFormat="1" applyFont="1" applyFill="1" applyBorder="1" applyAlignment="1">
      <alignment vertical="center"/>
    </xf>
    <xf numFmtId="164" fontId="14" fillId="12" borderId="11" xfId="0" applyNumberFormat="1" applyFont="1" applyFill="1" applyBorder="1" applyAlignment="1">
      <alignment vertical="center"/>
    </xf>
    <xf numFmtId="164" fontId="14" fillId="11" borderId="8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horizontal="center" vertical="center"/>
    </xf>
    <xf numFmtId="164" fontId="14" fillId="12" borderId="8" xfId="0" applyNumberFormat="1" applyFont="1" applyFill="1" applyBorder="1" applyAlignment="1">
      <alignment vertical="center"/>
    </xf>
    <xf numFmtId="164" fontId="14" fillId="11" borderId="2" xfId="1" applyNumberFormat="1" applyFont="1" applyFill="1" applyBorder="1" applyAlignment="1">
      <alignment vertical="center"/>
    </xf>
    <xf numFmtId="164" fontId="14" fillId="6" borderId="8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14" fillId="6" borderId="8" xfId="1" applyNumberFormat="1" applyFont="1" applyFill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/>
    </xf>
    <xf numFmtId="164" fontId="14" fillId="11" borderId="8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14" fillId="11" borderId="2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14" fillId="11" borderId="8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vertical="center"/>
    </xf>
    <xf numFmtId="0" fontId="19" fillId="0" borderId="0" xfId="2" applyFont="1"/>
    <xf numFmtId="164" fontId="7" fillId="0" borderId="10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1" fillId="10" borderId="4" xfId="1" applyNumberFormat="1" applyFont="1" applyFill="1" applyBorder="1" applyAlignment="1">
      <alignment horizontal="center" vertical="center"/>
    </xf>
    <xf numFmtId="164" fontId="14" fillId="2" borderId="4" xfId="1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vertical="center"/>
    </xf>
    <xf numFmtId="164" fontId="14" fillId="10" borderId="6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8" fillId="0" borderId="9" xfId="1" applyNumberFormat="1" applyFont="1" applyFill="1" applyBorder="1" applyAlignment="1">
      <alignment horizontal="center" vertical="center"/>
    </xf>
    <xf numFmtId="164" fontId="14" fillId="10" borderId="4" xfId="1" applyNumberFormat="1" applyFont="1" applyFill="1" applyBorder="1" applyAlignment="1">
      <alignment vertical="center"/>
    </xf>
    <xf numFmtId="164" fontId="14" fillId="10" borderId="4" xfId="1" applyNumberFormat="1" applyFont="1" applyFill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4" fillId="5" borderId="4" xfId="1" applyFont="1" applyFill="1" applyBorder="1" applyAlignment="1">
      <alignment horizontal="center" vertical="center" wrapText="1"/>
    </xf>
    <xf numFmtId="0" fontId="21" fillId="0" borderId="0" xfId="0" applyFont="1"/>
    <xf numFmtId="49" fontId="7" fillId="0" borderId="12" xfId="0" applyNumberFormat="1" applyFont="1" applyBorder="1" applyAlignment="1">
      <alignment horizontal="center" vertical="center"/>
    </xf>
    <xf numFmtId="49" fontId="14" fillId="8" borderId="0" xfId="0" applyNumberFormat="1" applyFont="1" applyFill="1" applyAlignment="1">
      <alignment vertical="center"/>
    </xf>
    <xf numFmtId="49" fontId="10" fillId="8" borderId="0" xfId="0" applyNumberFormat="1" applyFont="1" applyFill="1" applyAlignment="1">
      <alignment vertical="center"/>
    </xf>
    <xf numFmtId="49" fontId="7" fillId="0" borderId="4" xfId="0" applyNumberFormat="1" applyFont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1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9" fillId="0" borderId="0" xfId="0" applyNumberFormat="1" applyFont="1"/>
    <xf numFmtId="0" fontId="19" fillId="0" borderId="0" xfId="0" applyFont="1"/>
    <xf numFmtId="164" fontId="7" fillId="0" borderId="10" xfId="1" applyNumberFormat="1" applyFont="1" applyFill="1" applyBorder="1" applyAlignment="1">
      <alignment vertical="center"/>
    </xf>
    <xf numFmtId="1" fontId="7" fillId="11" borderId="4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1" fontId="11" fillId="12" borderId="4" xfId="0" applyNumberFormat="1" applyFont="1" applyFill="1" applyBorder="1" applyAlignment="1">
      <alignment horizontal="center" vertical="center"/>
    </xf>
    <xf numFmtId="1" fontId="11" fillId="11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164" fontId="7" fillId="0" borderId="8" xfId="1" applyNumberFormat="1" applyFont="1" applyBorder="1" applyAlignment="1">
      <alignment horizontal="center" vertical="center"/>
    </xf>
    <xf numFmtId="164" fontId="14" fillId="11" borderId="8" xfId="1" applyNumberFormat="1" applyFont="1" applyFill="1" applyBorder="1" applyAlignment="1">
      <alignment horizontal="left" vertical="center"/>
    </xf>
    <xf numFmtId="49" fontId="12" fillId="5" borderId="9" xfId="0" applyNumberFormat="1" applyFont="1" applyFill="1" applyBorder="1" applyAlignment="1">
      <alignment vertical="center"/>
    </xf>
    <xf numFmtId="164" fontId="14" fillId="2" borderId="5" xfId="1" applyNumberFormat="1" applyFont="1" applyFill="1" applyBorder="1" applyAlignment="1">
      <alignment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vertical="center"/>
    </xf>
    <xf numFmtId="49" fontId="15" fillId="0" borderId="4" xfId="0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64" fontId="14" fillId="0" borderId="10" xfId="1" applyNumberFormat="1" applyFont="1" applyBorder="1" applyAlignment="1">
      <alignment vertical="center"/>
    </xf>
    <xf numFmtId="43" fontId="11" fillId="5" borderId="4" xfId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/>
    </xf>
    <xf numFmtId="164" fontId="7" fillId="0" borderId="13" xfId="1" applyNumberFormat="1" applyFont="1" applyBorder="1" applyAlignment="1">
      <alignment vertical="center"/>
    </xf>
    <xf numFmtId="164" fontId="11" fillId="10" borderId="9" xfId="1" applyNumberFormat="1" applyFont="1" applyFill="1" applyBorder="1" applyAlignment="1">
      <alignment horizontal="center" vertical="center"/>
    </xf>
    <xf numFmtId="164" fontId="14" fillId="10" borderId="5" xfId="1" applyNumberFormat="1" applyFont="1" applyFill="1" applyBorder="1" applyAlignment="1">
      <alignment horizontal="center" vertical="center"/>
    </xf>
    <xf numFmtId="0" fontId="11" fillId="10" borderId="4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14" fillId="10" borderId="4" xfId="1" applyNumberFormat="1" applyFont="1" applyFill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164" fontId="14" fillId="10" borderId="8" xfId="1" applyNumberFormat="1" applyFon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164" fontId="14" fillId="0" borderId="5" xfId="1" applyNumberFormat="1" applyFont="1" applyBorder="1" applyAlignment="1">
      <alignment vertical="center"/>
    </xf>
    <xf numFmtId="164" fontId="11" fillId="0" borderId="5" xfId="1" applyNumberFormat="1" applyFont="1" applyBorder="1" applyAlignment="1">
      <alignment horizontal="center" vertical="center"/>
    </xf>
    <xf numFmtId="164" fontId="11" fillId="2" borderId="4" xfId="1" applyNumberFormat="1" applyFont="1" applyFill="1" applyBorder="1" applyAlignment="1">
      <alignment horizontal="center" vertical="center"/>
    </xf>
    <xf numFmtId="164" fontId="14" fillId="7" borderId="2" xfId="0" applyNumberFormat="1" applyFont="1" applyFill="1" applyBorder="1" applyAlignment="1">
      <alignment vertical="center"/>
    </xf>
    <xf numFmtId="1" fontId="11" fillId="7" borderId="1" xfId="0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164" fontId="14" fillId="12" borderId="4" xfId="0" applyNumberFormat="1" applyFont="1" applyFill="1" applyBorder="1" applyAlignment="1">
      <alignment vertical="center"/>
    </xf>
    <xf numFmtId="164" fontId="7" fillId="12" borderId="4" xfId="1" applyNumberFormat="1" applyFont="1" applyFill="1" applyBorder="1" applyAlignment="1">
      <alignment vertical="center"/>
    </xf>
    <xf numFmtId="1" fontId="7" fillId="12" borderId="4" xfId="0" applyNumberFormat="1" applyFont="1" applyFill="1" applyBorder="1" applyAlignment="1">
      <alignment horizontal="center" vertical="center"/>
    </xf>
    <xf numFmtId="164" fontId="7" fillId="9" borderId="4" xfId="1" applyNumberFormat="1" applyFont="1" applyFill="1" applyBorder="1" applyAlignment="1">
      <alignment vertical="center"/>
    </xf>
    <xf numFmtId="164" fontId="14" fillId="11" borderId="4" xfId="0" applyNumberFormat="1" applyFont="1" applyFill="1" applyBorder="1" applyAlignment="1">
      <alignment vertical="center"/>
    </xf>
    <xf numFmtId="164" fontId="7" fillId="11" borderId="4" xfId="1" applyNumberFormat="1" applyFont="1" applyFill="1" applyBorder="1" applyAlignment="1">
      <alignment vertical="center"/>
    </xf>
    <xf numFmtId="164" fontId="7" fillId="11" borderId="10" xfId="1" applyNumberFormat="1" applyFont="1" applyFill="1" applyBorder="1" applyAlignment="1">
      <alignment vertical="center"/>
    </xf>
    <xf numFmtId="1" fontId="7" fillId="11" borderId="10" xfId="0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7" fillId="6" borderId="10" xfId="1" applyNumberFormat="1" applyFont="1" applyFill="1" applyBorder="1" applyAlignment="1">
      <alignment vertical="center"/>
    </xf>
    <xf numFmtId="1" fontId="7" fillId="6" borderId="10" xfId="0" applyNumberFormat="1" applyFont="1" applyFill="1" applyBorder="1" applyAlignment="1">
      <alignment horizontal="center" vertical="center"/>
    </xf>
    <xf numFmtId="49" fontId="7" fillId="9" borderId="4" xfId="0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horizontal="center" vertical="center"/>
    </xf>
    <xf numFmtId="49" fontId="7" fillId="9" borderId="15" xfId="0" applyNumberFormat="1" applyFont="1" applyFill="1" applyBorder="1" applyAlignment="1">
      <alignment horizontal="center" vertical="center"/>
    </xf>
    <xf numFmtId="49" fontId="7" fillId="9" borderId="9" xfId="0" applyNumberFormat="1" applyFont="1" applyFill="1" applyBorder="1" applyAlignment="1">
      <alignment vertical="center"/>
    </xf>
    <xf numFmtId="49" fontId="7" fillId="9" borderId="15" xfId="0" applyNumberFormat="1" applyFont="1" applyFill="1" applyBorder="1" applyAlignment="1">
      <alignment vertical="center"/>
    </xf>
    <xf numFmtId="164" fontId="7" fillId="9" borderId="8" xfId="1" applyNumberFormat="1" applyFont="1" applyFill="1" applyBorder="1" applyAlignment="1">
      <alignment vertical="center"/>
    </xf>
    <xf numFmtId="164" fontId="7" fillId="9" borderId="8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13" xfId="1" applyNumberFormat="1" applyFont="1" applyFill="1" applyBorder="1" applyAlignment="1">
      <alignment vertical="center"/>
    </xf>
    <xf numFmtId="164" fontId="7" fillId="0" borderId="14" xfId="1" applyNumberFormat="1" applyFont="1" applyFill="1" applyBorder="1" applyAlignment="1">
      <alignment vertical="center"/>
    </xf>
    <xf numFmtId="164" fontId="7" fillId="9" borderId="11" xfId="1" applyNumberFormat="1" applyFont="1" applyFill="1" applyBorder="1" applyAlignment="1">
      <alignment vertical="center"/>
    </xf>
    <xf numFmtId="49" fontId="7" fillId="9" borderId="15" xfId="0" applyNumberFormat="1" applyFont="1" applyFill="1" applyBorder="1" applyAlignment="1">
      <alignment horizontal="left" vertical="center"/>
    </xf>
    <xf numFmtId="164" fontId="7" fillId="9" borderId="6" xfId="1" applyNumberFormat="1" applyFont="1" applyFill="1" applyBorder="1" applyAlignment="1">
      <alignment horizontal="left" vertical="center"/>
    </xf>
    <xf numFmtId="164" fontId="7" fillId="9" borderId="8" xfId="1" applyNumberFormat="1" applyFont="1" applyFill="1" applyBorder="1" applyAlignment="1">
      <alignment horizontal="left" vertical="center"/>
    </xf>
    <xf numFmtId="164" fontId="7" fillId="9" borderId="11" xfId="1" applyNumberFormat="1" applyFont="1" applyFill="1" applyBorder="1" applyAlignment="1">
      <alignment horizontal="center" vertical="center"/>
    </xf>
    <xf numFmtId="164" fontId="7" fillId="9" borderId="4" xfId="1" applyNumberFormat="1" applyFont="1" applyFill="1" applyBorder="1" applyAlignment="1">
      <alignment horizontal="center" vertical="center"/>
    </xf>
    <xf numFmtId="164" fontId="7" fillId="9" borderId="15" xfId="1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horizontal="left" vertical="center"/>
    </xf>
    <xf numFmtId="164" fontId="14" fillId="14" borderId="4" xfId="1" applyNumberFormat="1" applyFont="1" applyFill="1" applyBorder="1" applyAlignment="1">
      <alignment vertical="center"/>
    </xf>
    <xf numFmtId="164" fontId="11" fillId="14" borderId="4" xfId="1" applyNumberFormat="1" applyFont="1" applyFill="1" applyBorder="1" applyAlignment="1">
      <alignment vertical="center"/>
    </xf>
    <xf numFmtId="164" fontId="14" fillId="15" borderId="4" xfId="1" applyNumberFormat="1" applyFont="1" applyFill="1" applyBorder="1" applyAlignment="1">
      <alignment vertical="center"/>
    </xf>
    <xf numFmtId="164" fontId="11" fillId="15" borderId="4" xfId="1" applyNumberFormat="1" applyFont="1" applyFill="1" applyBorder="1" applyAlignment="1">
      <alignment vertical="center"/>
    </xf>
    <xf numFmtId="49" fontId="14" fillId="5" borderId="4" xfId="0" applyNumberFormat="1" applyFont="1" applyFill="1" applyBorder="1" applyAlignment="1">
      <alignment vertical="center"/>
    </xf>
    <xf numFmtId="49" fontId="14" fillId="5" borderId="9" xfId="0" applyNumberFormat="1" applyFont="1" applyFill="1" applyBorder="1" applyAlignment="1">
      <alignment vertical="center"/>
    </xf>
    <xf numFmtId="164" fontId="14" fillId="5" borderId="8" xfId="0" applyNumberFormat="1" applyFont="1" applyFill="1" applyBorder="1" applyAlignment="1">
      <alignment vertical="center"/>
    </xf>
    <xf numFmtId="164" fontId="14" fillId="5" borderId="10" xfId="0" applyNumberFormat="1" applyFont="1" applyFill="1" applyBorder="1" applyAlignment="1">
      <alignment vertical="center"/>
    </xf>
    <xf numFmtId="1" fontId="11" fillId="5" borderId="10" xfId="0" applyNumberFormat="1" applyFont="1" applyFill="1" applyBorder="1" applyAlignment="1">
      <alignment horizontal="center" vertical="center"/>
    </xf>
    <xf numFmtId="164" fontId="14" fillId="5" borderId="11" xfId="1" applyNumberFormat="1" applyFont="1" applyFill="1" applyBorder="1" applyAlignment="1">
      <alignment vertical="center"/>
    </xf>
    <xf numFmtId="164" fontId="7" fillId="5" borderId="10" xfId="1" applyNumberFormat="1" applyFont="1" applyFill="1" applyBorder="1" applyAlignment="1">
      <alignment vertical="center"/>
    </xf>
    <xf numFmtId="1" fontId="7" fillId="5" borderId="10" xfId="0" applyNumberFormat="1" applyFont="1" applyFill="1" applyBorder="1" applyAlignment="1">
      <alignment horizontal="center" vertical="center"/>
    </xf>
    <xf numFmtId="164" fontId="14" fillId="5" borderId="8" xfId="1" applyNumberFormat="1" applyFont="1" applyFill="1" applyBorder="1" applyAlignment="1">
      <alignment horizontal="left" vertical="center"/>
    </xf>
    <xf numFmtId="164" fontId="7" fillId="5" borderId="4" xfId="1" applyNumberFormat="1" applyFont="1" applyFill="1" applyBorder="1" applyAlignment="1">
      <alignment vertical="center"/>
    </xf>
    <xf numFmtId="1" fontId="7" fillId="5" borderId="4" xfId="0" applyNumberFormat="1" applyFont="1" applyFill="1" applyBorder="1" applyAlignment="1">
      <alignment horizontal="center" vertical="center"/>
    </xf>
    <xf numFmtId="164" fontId="14" fillId="5" borderId="8" xfId="1" applyNumberFormat="1" applyFont="1" applyFill="1" applyBorder="1" applyAlignment="1">
      <alignment vertical="center"/>
    </xf>
    <xf numFmtId="164" fontId="14" fillId="5" borderId="8" xfId="1" applyNumberFormat="1" applyFont="1" applyFill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2" fillId="14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5" borderId="15" xfId="0" applyNumberFormat="1" applyFont="1" applyFill="1" applyBorder="1" applyAlignment="1">
      <alignment horizontal="left" vertical="center"/>
    </xf>
    <xf numFmtId="49" fontId="15" fillId="5" borderId="8" xfId="0" applyNumberFormat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2" fillId="15" borderId="4" xfId="0" applyFont="1" applyFill="1" applyBorder="1" applyAlignment="1">
      <alignment horizontal="left" vertical="center"/>
    </xf>
    <xf numFmtId="49" fontId="14" fillId="14" borderId="5" xfId="0" applyNumberFormat="1" applyFont="1" applyFill="1" applyBorder="1" applyAlignment="1">
      <alignment horizontal="left" vertical="center"/>
    </xf>
    <xf numFmtId="0" fontId="12" fillId="14" borderId="5" xfId="0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49" fontId="14" fillId="2" borderId="13" xfId="0" applyNumberFormat="1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9" borderId="15" xfId="0" applyNumberFormat="1" applyFont="1" applyFill="1" applyBorder="1" applyAlignment="1">
      <alignment horizontal="left" vertical="center" wrapText="1"/>
    </xf>
    <xf numFmtId="49" fontId="7" fillId="9" borderId="9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1" fillId="6" borderId="10" xfId="0" applyNumberFormat="1" applyFont="1" applyFill="1" applyBorder="1" applyAlignment="1">
      <alignment horizontal="center" vertical="center"/>
    </xf>
    <xf numFmtId="164" fontId="14" fillId="6" borderId="2" xfId="0" applyNumberFormat="1" applyFont="1" applyFill="1" applyBorder="1" applyAlignment="1">
      <alignment horizontal="center" vertical="center"/>
    </xf>
    <xf numFmtId="164" fontId="14" fillId="6" borderId="1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left" vertical="center"/>
    </xf>
    <xf numFmtId="49" fontId="14" fillId="6" borderId="5" xfId="0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>
      <alignment horizontal="center" vertical="center"/>
    </xf>
    <xf numFmtId="49" fontId="14" fillId="6" borderId="11" xfId="0" applyNumberFormat="1" applyFont="1" applyFill="1" applyBorder="1" applyAlignment="1">
      <alignment horizontal="center" vertical="center"/>
    </xf>
    <xf numFmtId="49" fontId="14" fillId="6" borderId="13" xfId="0" applyNumberFormat="1" applyFont="1" applyFill="1" applyBorder="1" applyAlignment="1">
      <alignment horizontal="center" vertical="center"/>
    </xf>
    <xf numFmtId="49" fontId="14" fillId="6" borderId="14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10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49" fontId="14" fillId="8" borderId="2" xfId="0" applyNumberFormat="1" applyFont="1" applyFill="1" applyBorder="1" applyAlignment="1">
      <alignment horizontal="left" vertical="center"/>
    </xf>
    <xf numFmtId="49" fontId="14" fillId="8" borderId="13" xfId="0" applyNumberFormat="1" applyFont="1" applyFill="1" applyBorder="1" applyAlignment="1">
      <alignment horizontal="left" vertical="center"/>
    </xf>
    <xf numFmtId="49" fontId="14" fillId="8" borderId="3" xfId="0" applyNumberFormat="1" applyFont="1" applyFill="1" applyBorder="1" applyAlignment="1">
      <alignment horizontal="left" vertical="center"/>
    </xf>
    <xf numFmtId="49" fontId="14" fillId="6" borderId="8" xfId="0" applyNumberFormat="1" applyFont="1" applyFill="1" applyBorder="1" applyAlignment="1">
      <alignment horizontal="left" vertical="center"/>
    </xf>
    <xf numFmtId="49" fontId="14" fillId="6" borderId="15" xfId="0" applyNumberFormat="1" applyFont="1" applyFill="1" applyBorder="1" applyAlignment="1">
      <alignment horizontal="left" vertical="center"/>
    </xf>
    <xf numFmtId="49" fontId="14" fillId="6" borderId="9" xfId="0" applyNumberFormat="1" applyFont="1" applyFill="1" applyBorder="1" applyAlignment="1">
      <alignment horizontal="left" vertical="center"/>
    </xf>
    <xf numFmtId="164" fontId="14" fillId="6" borderId="10" xfId="0" applyNumberFormat="1" applyFont="1" applyFill="1" applyBorder="1" applyAlignment="1">
      <alignment horizontal="center" vertical="center"/>
    </xf>
    <xf numFmtId="0" fontId="22" fillId="0" borderId="0" xfId="2" applyFont="1"/>
    <xf numFmtId="0" fontId="22" fillId="0" borderId="0" xfId="2" applyFont="1" applyAlignment="1">
      <alignment horizontal="left"/>
    </xf>
    <xf numFmtId="0" fontId="4" fillId="0" borderId="0" xfId="0" applyFont="1"/>
    <xf numFmtId="0" fontId="10" fillId="0" borderId="0" xfId="0" applyFont="1"/>
    <xf numFmtId="0" fontId="22" fillId="0" borderId="0" xfId="2" applyFont="1"/>
    <xf numFmtId="0" fontId="22" fillId="0" borderId="0" xfId="0" applyFont="1"/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Alignment="1">
      <alignment horizontal="right"/>
    </xf>
  </cellXfs>
  <cellStyles count="3">
    <cellStyle name="Normal 3" xfId="2" xr:uid="{00000000-0005-0000-0000-000000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CC"/>
      <color rgb="FFFFFF99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6"/>
  <sheetViews>
    <sheetView topLeftCell="A169" workbookViewId="0">
      <selection activeCell="S105" sqref="S105"/>
    </sheetView>
  </sheetViews>
  <sheetFormatPr defaultRowHeight="15" x14ac:dyDescent="0.25"/>
  <cols>
    <col min="1" max="1" width="2" customWidth="1"/>
    <col min="2" max="2" width="2.140625" customWidth="1"/>
    <col min="3" max="3" width="2.28515625" customWidth="1"/>
    <col min="4" max="4" width="2.140625" customWidth="1"/>
    <col min="5" max="5" width="2" customWidth="1"/>
    <col min="6" max="6" width="2.28515625" customWidth="1"/>
    <col min="7" max="8" width="1.85546875" customWidth="1"/>
    <col min="9" max="9" width="6.28515625" customWidth="1"/>
    <col min="11" max="11" width="48.7109375" customWidth="1"/>
    <col min="12" max="14" width="12.7109375" customWidth="1"/>
    <col min="15" max="15" width="7.85546875" customWidth="1"/>
    <col min="16" max="16" width="7.42578125" customWidth="1"/>
  </cols>
  <sheetData>
    <row r="1" spans="1:16" x14ac:dyDescent="0.25">
      <c r="A1" s="325" t="s">
        <v>474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</row>
    <row r="2" spans="1:16" x14ac:dyDescent="0.25">
      <c r="A2" s="331" t="s">
        <v>471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16" ht="18" x14ac:dyDescent="0.25">
      <c r="A3" s="332" t="s">
        <v>472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12"/>
      <c r="M3" s="12"/>
      <c r="N3" s="12"/>
      <c r="O3" s="12"/>
      <c r="P3" s="7"/>
    </row>
    <row r="4" spans="1:16" ht="18" x14ac:dyDescent="0.25">
      <c r="A4" s="336" t="s">
        <v>473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</row>
    <row r="5" spans="1:16" ht="18" x14ac:dyDescent="0.25">
      <c r="A5" s="336" t="s">
        <v>453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</row>
    <row r="6" spans="1:16" ht="17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7"/>
    </row>
    <row r="7" spans="1:16" x14ac:dyDescent="0.25">
      <c r="A7" s="331" t="s">
        <v>451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</row>
    <row r="8" spans="1:16" ht="15.75" x14ac:dyDescent="0.25">
      <c r="A8" s="334" t="s">
        <v>0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</row>
    <row r="9" spans="1:16" ht="14.4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2"/>
      <c r="M9" s="12"/>
      <c r="N9" s="12"/>
      <c r="O9" s="12"/>
      <c r="P9" s="7"/>
    </row>
    <row r="10" spans="1:16" x14ac:dyDescent="0.25">
      <c r="A10" s="335" t="s">
        <v>1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</row>
    <row r="11" spans="1:16" ht="13.9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 t="s">
        <v>218</v>
      </c>
    </row>
    <row r="12" spans="1:16" ht="20.45" customHeight="1" x14ac:dyDescent="0.25">
      <c r="A12" s="113" t="s">
        <v>3</v>
      </c>
      <c r="B12" s="114"/>
      <c r="C12" s="114"/>
      <c r="D12" s="114"/>
      <c r="E12" s="114"/>
      <c r="F12" s="18"/>
      <c r="G12" s="18"/>
      <c r="H12" s="44"/>
      <c r="I12" s="346" t="s">
        <v>190</v>
      </c>
      <c r="J12" s="17"/>
      <c r="K12" s="18"/>
      <c r="L12" s="321" t="s">
        <v>443</v>
      </c>
      <c r="M12" s="321" t="s">
        <v>454</v>
      </c>
      <c r="N12" s="321" t="s">
        <v>455</v>
      </c>
      <c r="O12" s="321" t="s">
        <v>456</v>
      </c>
      <c r="P12" s="321" t="s">
        <v>457</v>
      </c>
    </row>
    <row r="13" spans="1:16" x14ac:dyDescent="0.25">
      <c r="A13" s="149"/>
      <c r="B13" s="150"/>
      <c r="C13" s="150"/>
      <c r="D13" s="150"/>
      <c r="E13" s="150"/>
      <c r="F13" s="151"/>
      <c r="G13" s="151"/>
      <c r="H13" s="152"/>
      <c r="I13" s="347"/>
      <c r="J13" s="153"/>
      <c r="K13" s="151"/>
      <c r="L13" s="323"/>
      <c r="M13" s="323"/>
      <c r="N13" s="323"/>
      <c r="O13" s="323"/>
      <c r="P13" s="323"/>
    </row>
    <row r="14" spans="1:16" x14ac:dyDescent="0.25">
      <c r="A14" s="19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45" t="s">
        <v>70</v>
      </c>
      <c r="I14" s="348"/>
      <c r="J14" s="46"/>
      <c r="K14" s="123"/>
      <c r="L14" s="322"/>
      <c r="M14" s="322"/>
      <c r="N14" s="322"/>
      <c r="O14" s="322"/>
      <c r="P14" s="322"/>
    </row>
    <row r="15" spans="1:16" x14ac:dyDescent="0.25">
      <c r="A15" s="21"/>
      <c r="B15" s="22"/>
      <c r="C15" s="22"/>
      <c r="D15" s="22"/>
      <c r="E15" s="22"/>
      <c r="F15" s="22"/>
      <c r="G15" s="22"/>
      <c r="H15" s="22"/>
      <c r="I15" s="23" t="s">
        <v>206</v>
      </c>
      <c r="J15" s="23"/>
      <c r="K15" s="23"/>
      <c r="L15" s="202"/>
      <c r="M15" s="232"/>
      <c r="N15" s="232"/>
      <c r="O15" s="232"/>
      <c r="P15" s="256" t="s">
        <v>2</v>
      </c>
    </row>
    <row r="16" spans="1:16" ht="14.45" customHeight="1" x14ac:dyDescent="0.25">
      <c r="A16" s="70" t="s">
        <v>2</v>
      </c>
      <c r="B16" s="71"/>
      <c r="C16" s="71" t="s">
        <v>2</v>
      </c>
      <c r="D16" s="71" t="s">
        <v>2</v>
      </c>
      <c r="E16" s="71" t="s">
        <v>2</v>
      </c>
      <c r="F16" s="71" t="s">
        <v>219</v>
      </c>
      <c r="G16" s="71"/>
      <c r="H16" s="71"/>
      <c r="I16" s="67" t="s">
        <v>2</v>
      </c>
      <c r="J16" s="145" t="s">
        <v>249</v>
      </c>
      <c r="K16" s="147"/>
      <c r="L16" s="237">
        <f>L17+L18</f>
        <v>1728300</v>
      </c>
      <c r="M16" s="237">
        <f>M17+M18</f>
        <v>1745583</v>
      </c>
      <c r="N16" s="237">
        <f>N17+N18</f>
        <v>1763038.83</v>
      </c>
      <c r="O16" s="237">
        <f>M16/L16*100</f>
        <v>101</v>
      </c>
      <c r="P16" s="156">
        <f>N16/M16*100</f>
        <v>101</v>
      </c>
    </row>
    <row r="17" spans="1:16" ht="14.45" customHeight="1" x14ac:dyDescent="0.25">
      <c r="A17" s="37" t="s">
        <v>44</v>
      </c>
      <c r="B17" s="32"/>
      <c r="C17" s="32" t="s">
        <v>4</v>
      </c>
      <c r="D17" s="32" t="s">
        <v>12</v>
      </c>
      <c r="E17" s="32" t="s">
        <v>175</v>
      </c>
      <c r="F17" s="32" t="s">
        <v>176</v>
      </c>
      <c r="G17" s="32"/>
      <c r="H17" s="32"/>
      <c r="I17" s="68" t="s">
        <v>176</v>
      </c>
      <c r="J17" s="5" t="s">
        <v>250</v>
      </c>
      <c r="K17" s="6"/>
      <c r="L17" s="194">
        <f>L42</f>
        <v>1728100</v>
      </c>
      <c r="M17" s="194">
        <f>M42</f>
        <v>1745381</v>
      </c>
      <c r="N17" s="194">
        <f>N42</f>
        <v>1762834.81</v>
      </c>
      <c r="O17" s="238">
        <f t="shared" ref="O17:O21" si="0">M17/L17*100</f>
        <v>101</v>
      </c>
      <c r="P17" s="199">
        <f t="shared" ref="P17:P21" si="1">N17/M17*100</f>
        <v>101</v>
      </c>
    </row>
    <row r="18" spans="1:16" x14ac:dyDescent="0.25">
      <c r="A18" s="37"/>
      <c r="B18" s="32"/>
      <c r="C18" s="32"/>
      <c r="D18" s="32"/>
      <c r="E18" s="32"/>
      <c r="F18" s="32"/>
      <c r="G18" s="32" t="s">
        <v>177</v>
      </c>
      <c r="H18" s="32"/>
      <c r="I18" s="68">
        <v>7</v>
      </c>
      <c r="J18" s="5" t="s">
        <v>251</v>
      </c>
      <c r="K18" s="6"/>
      <c r="L18" s="194">
        <f>L82</f>
        <v>200</v>
      </c>
      <c r="M18" s="194">
        <f>M82</f>
        <v>202</v>
      </c>
      <c r="N18" s="194">
        <f>N82</f>
        <v>204.02</v>
      </c>
      <c r="O18" s="238">
        <f t="shared" si="0"/>
        <v>101</v>
      </c>
      <c r="P18" s="199">
        <f t="shared" si="1"/>
        <v>101</v>
      </c>
    </row>
    <row r="19" spans="1:16" x14ac:dyDescent="0.25">
      <c r="A19" s="37"/>
      <c r="B19" s="32"/>
      <c r="C19" s="32"/>
      <c r="D19" s="32"/>
      <c r="E19" s="32"/>
      <c r="F19" s="32"/>
      <c r="G19" s="32"/>
      <c r="H19" s="32"/>
      <c r="I19" s="68"/>
      <c r="J19" s="144" t="s">
        <v>252</v>
      </c>
      <c r="K19" s="148"/>
      <c r="L19" s="238">
        <f>L20+L21</f>
        <v>1947300</v>
      </c>
      <c r="M19" s="238">
        <f>M20+M21</f>
        <v>1966773</v>
      </c>
      <c r="N19" s="238">
        <f>N20+N21</f>
        <v>1986440.73</v>
      </c>
      <c r="O19" s="238">
        <f t="shared" si="0"/>
        <v>101</v>
      </c>
      <c r="P19" s="199">
        <f t="shared" si="1"/>
        <v>101</v>
      </c>
    </row>
    <row r="20" spans="1:16" x14ac:dyDescent="0.25">
      <c r="A20" s="37" t="s">
        <v>44</v>
      </c>
      <c r="B20" s="32"/>
      <c r="C20" s="32" t="s">
        <v>4</v>
      </c>
      <c r="D20" s="32" t="s">
        <v>12</v>
      </c>
      <c r="E20" s="32" t="s">
        <v>175</v>
      </c>
      <c r="F20" s="32" t="s">
        <v>176</v>
      </c>
      <c r="G20" s="32"/>
      <c r="H20" s="32"/>
      <c r="I20" s="68">
        <v>3</v>
      </c>
      <c r="J20" s="5" t="s">
        <v>253</v>
      </c>
      <c r="K20" s="6"/>
      <c r="L20" s="194">
        <f>L84</f>
        <v>924300</v>
      </c>
      <c r="M20" s="194">
        <f>M84</f>
        <v>933543</v>
      </c>
      <c r="N20" s="194">
        <f>N84</f>
        <v>942878.43</v>
      </c>
      <c r="O20" s="238">
        <f t="shared" si="0"/>
        <v>101</v>
      </c>
      <c r="P20" s="199">
        <f t="shared" si="1"/>
        <v>101</v>
      </c>
    </row>
    <row r="21" spans="1:16" x14ac:dyDescent="0.25">
      <c r="A21" s="37" t="s">
        <v>44</v>
      </c>
      <c r="B21" s="32"/>
      <c r="C21" s="32" t="s">
        <v>4</v>
      </c>
      <c r="D21" s="32" t="s">
        <v>12</v>
      </c>
      <c r="E21" s="32" t="s">
        <v>175</v>
      </c>
      <c r="F21" s="32" t="s">
        <v>176</v>
      </c>
      <c r="G21" s="32" t="s">
        <v>177</v>
      </c>
      <c r="H21" s="32"/>
      <c r="I21" s="166" t="s">
        <v>12</v>
      </c>
      <c r="J21" s="5" t="s">
        <v>254</v>
      </c>
      <c r="K21" s="6"/>
      <c r="L21" s="195">
        <f>L137</f>
        <v>1023000</v>
      </c>
      <c r="M21" s="195">
        <f>M137</f>
        <v>1033230</v>
      </c>
      <c r="N21" s="195">
        <f>N137</f>
        <v>1043562.3</v>
      </c>
      <c r="O21" s="257">
        <f t="shared" si="0"/>
        <v>101</v>
      </c>
      <c r="P21" s="258">
        <f t="shared" si="1"/>
        <v>101</v>
      </c>
    </row>
    <row r="22" spans="1:16" x14ac:dyDescent="0.25">
      <c r="A22" s="116"/>
      <c r="B22" s="117"/>
      <c r="C22" s="117"/>
      <c r="D22" s="117"/>
      <c r="E22" s="117"/>
      <c r="F22" s="117"/>
      <c r="G22" s="117"/>
      <c r="H22" s="118"/>
      <c r="I22" s="20" t="s">
        <v>191</v>
      </c>
      <c r="J22" s="119"/>
      <c r="K22" s="130"/>
      <c r="L22" s="201">
        <f>L16-L19</f>
        <v>-219000</v>
      </c>
      <c r="M22" s="201">
        <f>M16-M19</f>
        <v>-221190</v>
      </c>
      <c r="N22" s="201">
        <f>N16-N19</f>
        <v>-223401.89999999991</v>
      </c>
      <c r="O22" s="201"/>
      <c r="P22" s="259"/>
    </row>
    <row r="23" spans="1:16" x14ac:dyDescent="0.25">
      <c r="A23" s="37"/>
      <c r="B23" s="32"/>
      <c r="C23" s="32"/>
      <c r="D23" s="32"/>
      <c r="E23" s="32"/>
      <c r="F23" s="32"/>
      <c r="G23" s="32"/>
      <c r="H23" s="32"/>
      <c r="I23" s="6"/>
      <c r="J23" s="6"/>
      <c r="K23" s="6"/>
      <c r="L23" s="12"/>
      <c r="M23" s="12"/>
      <c r="N23" s="12"/>
      <c r="O23" s="12"/>
      <c r="P23" s="7"/>
    </row>
    <row r="24" spans="1:16" x14ac:dyDescent="0.25">
      <c r="A24" s="21"/>
      <c r="B24" s="23"/>
      <c r="C24" s="23"/>
      <c r="D24" s="23"/>
      <c r="E24" s="23"/>
      <c r="F24" s="23"/>
      <c r="G24" s="23"/>
      <c r="H24" s="23"/>
      <c r="I24" s="23" t="s">
        <v>207</v>
      </c>
      <c r="J24" s="23"/>
      <c r="K24" s="23"/>
      <c r="L24" s="24"/>
      <c r="M24" s="24"/>
      <c r="N24" s="24"/>
      <c r="O24" s="24"/>
      <c r="P24" s="157"/>
    </row>
    <row r="25" spans="1:16" x14ac:dyDescent="0.25">
      <c r="A25" s="121"/>
      <c r="B25" s="74"/>
      <c r="C25" s="74"/>
      <c r="D25" s="74"/>
      <c r="E25" s="74"/>
      <c r="F25" s="74"/>
      <c r="G25" s="74"/>
      <c r="H25" s="66" t="s">
        <v>70</v>
      </c>
      <c r="I25" s="67">
        <v>8</v>
      </c>
      <c r="J25" s="74" t="s">
        <v>14</v>
      </c>
      <c r="K25" s="66"/>
      <c r="L25" s="182">
        <f>L148</f>
        <v>235000</v>
      </c>
      <c r="M25" s="182">
        <f>M148</f>
        <v>237350</v>
      </c>
      <c r="N25" s="182">
        <f>N148</f>
        <v>239723.5</v>
      </c>
      <c r="O25" s="204">
        <f>M25/L25*100</f>
        <v>101</v>
      </c>
      <c r="P25" s="196">
        <f>N25/M25*100</f>
        <v>101</v>
      </c>
    </row>
    <row r="26" spans="1:16" x14ac:dyDescent="0.25">
      <c r="A26" s="99"/>
      <c r="B26" s="8"/>
      <c r="C26" s="8"/>
      <c r="D26" s="8"/>
      <c r="E26" s="8"/>
      <c r="F26" s="8"/>
      <c r="G26" s="8"/>
      <c r="H26" s="64" t="s">
        <v>70</v>
      </c>
      <c r="I26" s="65">
        <v>5</v>
      </c>
      <c r="J26" s="8" t="s">
        <v>15</v>
      </c>
      <c r="K26" s="64"/>
      <c r="L26" s="192">
        <f>L150</f>
        <v>16000</v>
      </c>
      <c r="M26" s="192">
        <f>M150</f>
        <v>16160</v>
      </c>
      <c r="N26" s="192">
        <f>N150</f>
        <v>16321.6</v>
      </c>
      <c r="O26" s="195">
        <f>M26/L26*100</f>
        <v>101</v>
      </c>
      <c r="P26" s="198">
        <f>N26/M26*100</f>
        <v>101</v>
      </c>
    </row>
    <row r="27" spans="1:16" x14ac:dyDescent="0.25">
      <c r="A27" s="120"/>
      <c r="B27" s="119"/>
      <c r="C27" s="119"/>
      <c r="D27" s="119"/>
      <c r="E27" s="119"/>
      <c r="F27" s="119"/>
      <c r="G27" s="119"/>
      <c r="H27" s="130"/>
      <c r="I27" s="131" t="s">
        <v>212</v>
      </c>
      <c r="J27" s="119"/>
      <c r="K27" s="119"/>
      <c r="L27" s="201">
        <f>L25-L26</f>
        <v>219000</v>
      </c>
      <c r="M27" s="201">
        <f>M25-M26</f>
        <v>221190</v>
      </c>
      <c r="N27" s="201">
        <f>N25-N26</f>
        <v>223401.9</v>
      </c>
      <c r="O27" s="233"/>
      <c r="P27" s="259"/>
    </row>
    <row r="28" spans="1:16" ht="19.899999999999999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12"/>
      <c r="M28" s="12"/>
      <c r="N28" s="12"/>
      <c r="O28" s="12"/>
      <c r="P28" s="7"/>
    </row>
    <row r="29" spans="1:16" x14ac:dyDescent="0.25">
      <c r="A29" s="25"/>
      <c r="B29" s="23"/>
      <c r="C29" s="23"/>
      <c r="D29" s="23"/>
      <c r="E29" s="23"/>
      <c r="F29" s="23"/>
      <c r="G29" s="23"/>
      <c r="H29" s="23"/>
      <c r="I29" s="23" t="s">
        <v>208</v>
      </c>
      <c r="J29" s="23"/>
      <c r="K29" s="23"/>
      <c r="L29" s="24"/>
      <c r="M29" s="24"/>
      <c r="N29" s="24"/>
      <c r="O29" s="24"/>
      <c r="P29" s="157"/>
    </row>
    <row r="30" spans="1:16" x14ac:dyDescent="0.25">
      <c r="A30" s="136"/>
      <c r="B30" s="137"/>
      <c r="C30" s="137"/>
      <c r="D30" s="137"/>
      <c r="E30" s="137"/>
      <c r="F30" s="137"/>
      <c r="G30" s="137"/>
      <c r="H30" s="138"/>
      <c r="I30" s="139"/>
      <c r="J30" s="140" t="s">
        <v>210</v>
      </c>
      <c r="K30" s="146"/>
      <c r="L30" s="209"/>
      <c r="M30" s="234"/>
      <c r="N30" s="234"/>
      <c r="O30" s="234"/>
      <c r="P30" s="158"/>
    </row>
    <row r="31" spans="1:16" x14ac:dyDescent="0.25">
      <c r="A31" s="122"/>
      <c r="B31" s="96"/>
      <c r="C31" s="96"/>
      <c r="D31" s="96"/>
      <c r="E31" s="96"/>
      <c r="F31" s="96"/>
      <c r="G31" s="96"/>
      <c r="H31" s="63"/>
      <c r="I31" s="122"/>
      <c r="J31" s="122" t="s">
        <v>211</v>
      </c>
      <c r="K31" s="96"/>
      <c r="L31" s="209"/>
      <c r="M31" s="234"/>
      <c r="N31" s="234"/>
      <c r="O31" s="234"/>
      <c r="P31" s="158"/>
    </row>
    <row r="32" spans="1:16" ht="17.4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2"/>
      <c r="M32" s="12"/>
      <c r="N32" s="12"/>
      <c r="O32" s="12"/>
      <c r="P32" s="7"/>
    </row>
    <row r="33" spans="1:16" x14ac:dyDescent="0.25">
      <c r="A33" s="159"/>
      <c r="B33" s="23"/>
      <c r="C33" s="23"/>
      <c r="D33" s="23"/>
      <c r="E33" s="23"/>
      <c r="F33" s="23"/>
      <c r="G33" s="23"/>
      <c r="H33" s="23"/>
      <c r="I33" s="23" t="s">
        <v>209</v>
      </c>
      <c r="J33" s="23"/>
      <c r="K33" s="23"/>
      <c r="L33" s="24"/>
      <c r="M33" s="24"/>
      <c r="N33" s="24"/>
      <c r="O33" s="24"/>
      <c r="P33" s="157"/>
    </row>
    <row r="34" spans="1:16" x14ac:dyDescent="0.25">
      <c r="A34" s="122"/>
      <c r="B34" s="129"/>
      <c r="C34" s="129"/>
      <c r="D34" s="129"/>
      <c r="E34" s="129"/>
      <c r="F34" s="129"/>
      <c r="G34" s="129"/>
      <c r="H34" s="128"/>
      <c r="I34" s="129"/>
      <c r="J34" s="236"/>
      <c r="K34" s="236"/>
      <c r="L34" s="155"/>
      <c r="M34" s="155"/>
      <c r="N34" s="155"/>
      <c r="O34" s="155"/>
      <c r="P34" s="155"/>
    </row>
    <row r="35" spans="1:16" ht="15.6" customHeight="1" x14ac:dyDescent="0.25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81"/>
      <c r="M35" s="81"/>
      <c r="N35" s="81"/>
      <c r="O35" s="81"/>
      <c r="P35" s="81"/>
    </row>
    <row r="36" spans="1:16" ht="17.45" customHeight="1" x14ac:dyDescent="0.25">
      <c r="A36" s="345" t="s">
        <v>67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</row>
    <row r="37" spans="1:16" ht="19.899999999999999" customHeight="1" x14ac:dyDescent="0.25">
      <c r="A37" s="325" t="s">
        <v>452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</row>
    <row r="38" spans="1:16" ht="14.45" customHeight="1" x14ac:dyDescent="0.25">
      <c r="A38" s="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9"/>
      <c r="N38" s="29"/>
      <c r="O38" s="29"/>
      <c r="P38" s="210" t="s">
        <v>218</v>
      </c>
    </row>
    <row r="39" spans="1:16" ht="18.600000000000001" customHeight="1" x14ac:dyDescent="0.25">
      <c r="A39" s="349" t="s">
        <v>3</v>
      </c>
      <c r="B39" s="350"/>
      <c r="C39" s="350"/>
      <c r="D39" s="350"/>
      <c r="E39" s="350"/>
      <c r="F39" s="350"/>
      <c r="G39" s="350"/>
      <c r="H39" s="351"/>
      <c r="I39" s="124" t="s">
        <v>459</v>
      </c>
      <c r="J39" s="11"/>
      <c r="K39" s="170"/>
      <c r="L39" s="321" t="s">
        <v>443</v>
      </c>
      <c r="M39" s="321" t="s">
        <v>454</v>
      </c>
      <c r="N39" s="321" t="s">
        <v>455</v>
      </c>
      <c r="O39" s="321" t="s">
        <v>456</v>
      </c>
      <c r="P39" s="321" t="s">
        <v>457</v>
      </c>
    </row>
    <row r="40" spans="1:16" ht="25.15" customHeight="1" x14ac:dyDescent="0.25">
      <c r="A40" s="101">
        <v>1</v>
      </c>
      <c r="B40" s="102">
        <v>2</v>
      </c>
      <c r="C40" s="102">
        <v>3</v>
      </c>
      <c r="D40" s="102">
        <v>4</v>
      </c>
      <c r="E40" s="102">
        <v>5</v>
      </c>
      <c r="F40" s="102">
        <v>6</v>
      </c>
      <c r="G40" s="102">
        <v>7</v>
      </c>
      <c r="H40" s="103" t="s">
        <v>70</v>
      </c>
      <c r="I40" s="240" t="s">
        <v>213</v>
      </c>
      <c r="J40" s="171" t="s">
        <v>69</v>
      </c>
      <c r="K40" s="172"/>
      <c r="L40" s="322"/>
      <c r="M40" s="322"/>
      <c r="N40" s="322"/>
      <c r="O40" s="322"/>
      <c r="P40" s="322"/>
    </row>
    <row r="41" spans="1:16" ht="17.45" customHeight="1" x14ac:dyDescent="0.25">
      <c r="A41" s="160"/>
      <c r="B41" s="161"/>
      <c r="C41" s="161"/>
      <c r="D41" s="161"/>
      <c r="E41" s="161"/>
      <c r="F41" s="161"/>
      <c r="G41" s="161"/>
      <c r="H41" s="161"/>
      <c r="I41" s="9" t="s">
        <v>188</v>
      </c>
      <c r="J41" s="337" t="s">
        <v>189</v>
      </c>
      <c r="K41" s="337"/>
      <c r="L41" s="161" t="s">
        <v>2</v>
      </c>
      <c r="M41" s="161"/>
      <c r="N41" s="161"/>
      <c r="O41" s="161"/>
      <c r="P41" s="162" t="s">
        <v>2</v>
      </c>
    </row>
    <row r="42" spans="1:16" x14ac:dyDescent="0.25">
      <c r="A42" s="125" t="s">
        <v>44</v>
      </c>
      <c r="B42" s="126" t="s">
        <v>2</v>
      </c>
      <c r="C42" s="126" t="s">
        <v>4</v>
      </c>
      <c r="D42" s="126" t="s">
        <v>12</v>
      </c>
      <c r="E42" s="126" t="s">
        <v>175</v>
      </c>
      <c r="F42" s="126" t="s">
        <v>176</v>
      </c>
      <c r="G42" s="126"/>
      <c r="H42" s="127" t="s">
        <v>70</v>
      </c>
      <c r="I42" s="47">
        <v>6</v>
      </c>
      <c r="J42" s="100" t="s">
        <v>8</v>
      </c>
      <c r="K42" s="97"/>
      <c r="L42" s="203">
        <f>L43+L51+L59+L64+L73+L77</f>
        <v>1728100</v>
      </c>
      <c r="M42" s="203">
        <f>M43+M51+M59+M64+M73+M77</f>
        <v>1745381</v>
      </c>
      <c r="N42" s="203">
        <f>N43+N51+N59+N64+N73+N77</f>
        <v>1762834.81</v>
      </c>
      <c r="O42" s="250">
        <f>M42/L42*100</f>
        <v>101</v>
      </c>
      <c r="P42" s="200">
        <f>N42/M42*100</f>
        <v>101</v>
      </c>
    </row>
    <row r="43" spans="1:16" x14ac:dyDescent="0.25">
      <c r="A43" s="37" t="s">
        <v>44</v>
      </c>
      <c r="B43" s="32"/>
      <c r="C43" s="32" t="s">
        <v>4</v>
      </c>
      <c r="D43" s="32"/>
      <c r="E43" s="32"/>
      <c r="F43" s="32"/>
      <c r="G43" s="32"/>
      <c r="H43" s="32"/>
      <c r="I43" s="67">
        <v>61</v>
      </c>
      <c r="J43" s="74" t="s">
        <v>16</v>
      </c>
      <c r="K43" s="66"/>
      <c r="L43" s="292">
        <f>L44+L46+L49</f>
        <v>131800</v>
      </c>
      <c r="M43" s="266">
        <f>L43*1.01</f>
        <v>133118</v>
      </c>
      <c r="N43" s="288">
        <f>M43*1.01</f>
        <v>134449.18</v>
      </c>
      <c r="O43" s="289">
        <f>M43/L43*100</f>
        <v>101</v>
      </c>
      <c r="P43" s="196">
        <f>N43/M43*100</f>
        <v>101</v>
      </c>
    </row>
    <row r="44" spans="1:16" x14ac:dyDescent="0.25">
      <c r="A44" s="37"/>
      <c r="B44" s="32"/>
      <c r="C44" s="32"/>
      <c r="D44" s="32"/>
      <c r="E44" s="32"/>
      <c r="F44" s="32"/>
      <c r="G44" s="32"/>
      <c r="H44" s="32"/>
      <c r="I44" s="68" t="s">
        <v>255</v>
      </c>
      <c r="J44" s="6" t="s">
        <v>256</v>
      </c>
      <c r="K44" s="72"/>
      <c r="L44" s="81">
        <f>L45</f>
        <v>110000</v>
      </c>
      <c r="M44" s="223">
        <v>0</v>
      </c>
      <c r="N44" s="218">
        <v>0</v>
      </c>
      <c r="O44" s="290">
        <f t="shared" ref="O44:O81" si="2">M44/L44*100</f>
        <v>0</v>
      </c>
      <c r="P44" s="197">
        <v>0</v>
      </c>
    </row>
    <row r="45" spans="1:16" x14ac:dyDescent="0.25">
      <c r="A45" s="37"/>
      <c r="B45" s="32"/>
      <c r="C45" s="32"/>
      <c r="D45" s="32"/>
      <c r="E45" s="32"/>
      <c r="F45" s="32"/>
      <c r="G45" s="32"/>
      <c r="H45" s="32"/>
      <c r="I45" s="68" t="s">
        <v>257</v>
      </c>
      <c r="J45" s="6" t="s">
        <v>256</v>
      </c>
      <c r="K45" s="72"/>
      <c r="L45" s="81">
        <v>110000</v>
      </c>
      <c r="M45" s="223">
        <v>0</v>
      </c>
      <c r="N45" s="218">
        <v>0</v>
      </c>
      <c r="O45" s="290">
        <f t="shared" si="2"/>
        <v>0</v>
      </c>
      <c r="P45" s="197">
        <v>0</v>
      </c>
    </row>
    <row r="46" spans="1:16" x14ac:dyDescent="0.25">
      <c r="A46" s="37"/>
      <c r="B46" s="32"/>
      <c r="C46" s="32"/>
      <c r="D46" s="32"/>
      <c r="E46" s="32"/>
      <c r="F46" s="32"/>
      <c r="G46" s="32"/>
      <c r="H46" s="32"/>
      <c r="I46" s="68" t="s">
        <v>258</v>
      </c>
      <c r="J46" s="6" t="s">
        <v>259</v>
      </c>
      <c r="K46" s="72"/>
      <c r="L46" s="81">
        <f>L47+L48</f>
        <v>20800</v>
      </c>
      <c r="M46" s="223">
        <v>0</v>
      </c>
      <c r="N46" s="218">
        <v>0</v>
      </c>
      <c r="O46" s="290">
        <f t="shared" si="2"/>
        <v>0</v>
      </c>
      <c r="P46" s="197">
        <v>0</v>
      </c>
    </row>
    <row r="47" spans="1:16" x14ac:dyDescent="0.25">
      <c r="A47" s="37"/>
      <c r="B47" s="32"/>
      <c r="C47" s="32"/>
      <c r="D47" s="32"/>
      <c r="E47" s="32"/>
      <c r="F47" s="32"/>
      <c r="G47" s="32"/>
      <c r="H47" s="32"/>
      <c r="I47" s="68" t="s">
        <v>434</v>
      </c>
      <c r="J47" s="6" t="s">
        <v>435</v>
      </c>
      <c r="K47" s="72"/>
      <c r="L47" s="81">
        <v>15000</v>
      </c>
      <c r="M47" s="223">
        <v>0</v>
      </c>
      <c r="N47" s="218">
        <v>0</v>
      </c>
      <c r="O47" s="290">
        <f t="shared" si="2"/>
        <v>0</v>
      </c>
      <c r="P47" s="197">
        <v>0</v>
      </c>
    </row>
    <row r="48" spans="1:16" x14ac:dyDescent="0.25">
      <c r="A48" s="37"/>
      <c r="B48" s="32"/>
      <c r="C48" s="32"/>
      <c r="D48" s="32"/>
      <c r="E48" s="32"/>
      <c r="F48" s="32"/>
      <c r="G48" s="32"/>
      <c r="H48" s="32"/>
      <c r="I48" s="68" t="s">
        <v>260</v>
      </c>
      <c r="J48" s="6" t="s">
        <v>261</v>
      </c>
      <c r="K48" s="72"/>
      <c r="L48" s="81">
        <v>5800</v>
      </c>
      <c r="M48" s="223">
        <v>0</v>
      </c>
      <c r="N48" s="218">
        <v>0</v>
      </c>
      <c r="O48" s="290">
        <f t="shared" si="2"/>
        <v>0</v>
      </c>
      <c r="P48" s="197">
        <v>0</v>
      </c>
    </row>
    <row r="49" spans="1:16" x14ac:dyDescent="0.25">
      <c r="A49" s="37"/>
      <c r="B49" s="32"/>
      <c r="C49" s="32"/>
      <c r="D49" s="32"/>
      <c r="E49" s="32"/>
      <c r="F49" s="32"/>
      <c r="G49" s="32"/>
      <c r="H49" s="32"/>
      <c r="I49" s="68" t="s">
        <v>262</v>
      </c>
      <c r="J49" s="6" t="s">
        <v>263</v>
      </c>
      <c r="K49" s="72"/>
      <c r="L49" s="81">
        <f>L50</f>
        <v>1000</v>
      </c>
      <c r="M49" s="223">
        <v>0</v>
      </c>
      <c r="N49" s="218">
        <v>0</v>
      </c>
      <c r="O49" s="290">
        <f t="shared" si="2"/>
        <v>0</v>
      </c>
      <c r="P49" s="197">
        <v>0</v>
      </c>
    </row>
    <row r="50" spans="1:16" x14ac:dyDescent="0.25">
      <c r="A50" s="37"/>
      <c r="B50" s="32"/>
      <c r="C50" s="32"/>
      <c r="D50" s="32"/>
      <c r="E50" s="32"/>
      <c r="F50" s="32"/>
      <c r="G50" s="32"/>
      <c r="H50" s="32"/>
      <c r="I50" s="68" t="s">
        <v>264</v>
      </c>
      <c r="J50" s="6" t="s">
        <v>265</v>
      </c>
      <c r="K50" s="72"/>
      <c r="L50" s="81">
        <v>1000</v>
      </c>
      <c r="M50" s="223">
        <v>0</v>
      </c>
      <c r="N50" s="218">
        <v>0</v>
      </c>
      <c r="O50" s="290">
        <f t="shared" si="2"/>
        <v>0</v>
      </c>
      <c r="P50" s="197">
        <v>0</v>
      </c>
    </row>
    <row r="51" spans="1:16" x14ac:dyDescent="0.25">
      <c r="A51" s="37"/>
      <c r="B51" s="32"/>
      <c r="C51" s="32"/>
      <c r="D51" s="32" t="s">
        <v>12</v>
      </c>
      <c r="E51" s="32" t="s">
        <v>175</v>
      </c>
      <c r="F51" s="32" t="s">
        <v>176</v>
      </c>
      <c r="G51" s="32"/>
      <c r="H51" s="32"/>
      <c r="I51" s="68">
        <v>63</v>
      </c>
      <c r="J51" s="6" t="s">
        <v>17</v>
      </c>
      <c r="K51" s="72"/>
      <c r="L51" s="81">
        <f>L52+L55+L57</f>
        <v>570000</v>
      </c>
      <c r="M51" s="223">
        <f>L51*1.01</f>
        <v>575700</v>
      </c>
      <c r="N51" s="218">
        <f>M51*1.01</f>
        <v>581457</v>
      </c>
      <c r="O51" s="290">
        <f t="shared" si="2"/>
        <v>101</v>
      </c>
      <c r="P51" s="197">
        <f t="shared" ref="P51:P77" si="3">N51/M51*100</f>
        <v>101</v>
      </c>
    </row>
    <row r="52" spans="1:16" x14ac:dyDescent="0.25">
      <c r="A52" s="37"/>
      <c r="B52" s="32"/>
      <c r="C52" s="32"/>
      <c r="D52" s="32"/>
      <c r="E52" s="32"/>
      <c r="F52" s="32"/>
      <c r="G52" s="32"/>
      <c r="H52" s="32"/>
      <c r="I52" s="68" t="s">
        <v>266</v>
      </c>
      <c r="J52" s="6" t="s">
        <v>267</v>
      </c>
      <c r="K52" s="72"/>
      <c r="L52" s="81">
        <f>L53+L54</f>
        <v>170000</v>
      </c>
      <c r="M52" s="223">
        <v>0</v>
      </c>
      <c r="N52" s="218">
        <v>0</v>
      </c>
      <c r="O52" s="290">
        <f t="shared" si="2"/>
        <v>0</v>
      </c>
      <c r="P52" s="197">
        <v>0</v>
      </c>
    </row>
    <row r="53" spans="1:16" x14ac:dyDescent="0.25">
      <c r="A53" s="37"/>
      <c r="B53" s="32"/>
      <c r="C53" s="32"/>
      <c r="D53" s="32"/>
      <c r="E53" s="32"/>
      <c r="F53" s="32"/>
      <c r="G53" s="32"/>
      <c r="H53" s="32"/>
      <c r="I53" s="68" t="s">
        <v>268</v>
      </c>
      <c r="J53" s="6" t="s">
        <v>269</v>
      </c>
      <c r="K53" s="72"/>
      <c r="L53" s="81">
        <v>10000</v>
      </c>
      <c r="M53" s="223">
        <v>0</v>
      </c>
      <c r="N53" s="218">
        <v>0</v>
      </c>
      <c r="O53" s="290">
        <f t="shared" si="2"/>
        <v>0</v>
      </c>
      <c r="P53" s="197">
        <v>0</v>
      </c>
    </row>
    <row r="54" spans="1:16" x14ac:dyDescent="0.25">
      <c r="A54" s="37"/>
      <c r="B54" s="32"/>
      <c r="C54" s="32"/>
      <c r="D54" s="32"/>
      <c r="E54" s="32"/>
      <c r="F54" s="32"/>
      <c r="G54" s="32"/>
      <c r="H54" s="32"/>
      <c r="I54" s="68" t="s">
        <v>270</v>
      </c>
      <c r="J54" s="6" t="s">
        <v>271</v>
      </c>
      <c r="K54" s="72"/>
      <c r="L54" s="81">
        <v>160000</v>
      </c>
      <c r="M54" s="223">
        <v>0</v>
      </c>
      <c r="N54" s="218">
        <v>0</v>
      </c>
      <c r="O54" s="290">
        <f t="shared" si="2"/>
        <v>0</v>
      </c>
      <c r="P54" s="197">
        <v>0</v>
      </c>
    </row>
    <row r="55" spans="1:16" x14ac:dyDescent="0.25">
      <c r="A55" s="37"/>
      <c r="B55" s="32"/>
      <c r="C55" s="32"/>
      <c r="D55" s="32"/>
      <c r="E55" s="32"/>
      <c r="F55" s="32"/>
      <c r="G55" s="32"/>
      <c r="H55" s="32"/>
      <c r="I55" s="68" t="s">
        <v>409</v>
      </c>
      <c r="J55" s="6" t="s">
        <v>410</v>
      </c>
      <c r="K55" s="72"/>
      <c r="L55" s="81">
        <f>L56</f>
        <v>10000</v>
      </c>
      <c r="M55" s="223">
        <v>0</v>
      </c>
      <c r="N55" s="218">
        <v>0</v>
      </c>
      <c r="O55" s="290">
        <f t="shared" si="2"/>
        <v>0</v>
      </c>
      <c r="P55" s="197">
        <v>0</v>
      </c>
    </row>
    <row r="56" spans="1:16" x14ac:dyDescent="0.25">
      <c r="A56" s="37"/>
      <c r="B56" s="32"/>
      <c r="C56" s="32"/>
      <c r="D56" s="32"/>
      <c r="E56" s="32"/>
      <c r="F56" s="32"/>
      <c r="G56" s="32"/>
      <c r="H56" s="32"/>
      <c r="I56" s="68" t="s">
        <v>407</v>
      </c>
      <c r="J56" s="6" t="s">
        <v>408</v>
      </c>
      <c r="K56" s="72"/>
      <c r="L56" s="81">
        <v>10000</v>
      </c>
      <c r="M56" s="223">
        <v>0</v>
      </c>
      <c r="N56" s="218">
        <v>0</v>
      </c>
      <c r="O56" s="290">
        <f t="shared" si="2"/>
        <v>0</v>
      </c>
      <c r="P56" s="197">
        <v>0</v>
      </c>
    </row>
    <row r="57" spans="1:16" x14ac:dyDescent="0.25">
      <c r="A57" s="37"/>
      <c r="B57" s="32"/>
      <c r="C57" s="32"/>
      <c r="D57" s="32"/>
      <c r="E57" s="32"/>
      <c r="F57" s="32"/>
      <c r="G57" s="32"/>
      <c r="H57" s="32"/>
      <c r="I57" s="68" t="s">
        <v>431</v>
      </c>
      <c r="J57" s="324" t="s">
        <v>433</v>
      </c>
      <c r="K57" s="326"/>
      <c r="L57" s="81">
        <f>L58</f>
        <v>390000</v>
      </c>
      <c r="M57" s="223">
        <v>0</v>
      </c>
      <c r="N57" s="218">
        <v>0</v>
      </c>
      <c r="O57" s="290">
        <f t="shared" si="2"/>
        <v>0</v>
      </c>
      <c r="P57" s="197">
        <v>0</v>
      </c>
    </row>
    <row r="58" spans="1:16" x14ac:dyDescent="0.25">
      <c r="A58" s="37"/>
      <c r="B58" s="32"/>
      <c r="C58" s="32"/>
      <c r="D58" s="32"/>
      <c r="E58" s="32"/>
      <c r="F58" s="32"/>
      <c r="G58" s="32"/>
      <c r="H58" s="32"/>
      <c r="I58" s="68" t="s">
        <v>432</v>
      </c>
      <c r="J58" s="324" t="s">
        <v>433</v>
      </c>
      <c r="K58" s="326"/>
      <c r="L58" s="81">
        <v>390000</v>
      </c>
      <c r="M58" s="223">
        <v>0</v>
      </c>
      <c r="N58" s="218">
        <v>0</v>
      </c>
      <c r="O58" s="290">
        <f t="shared" si="2"/>
        <v>0</v>
      </c>
      <c r="P58" s="197">
        <v>0</v>
      </c>
    </row>
    <row r="59" spans="1:16" x14ac:dyDescent="0.25">
      <c r="A59" s="37"/>
      <c r="B59" s="32"/>
      <c r="C59" s="32" t="s">
        <v>4</v>
      </c>
      <c r="D59" s="32"/>
      <c r="E59" s="32"/>
      <c r="F59" s="32"/>
      <c r="G59" s="32"/>
      <c r="H59" s="32"/>
      <c r="I59" s="68">
        <v>64</v>
      </c>
      <c r="J59" s="6" t="s">
        <v>18</v>
      </c>
      <c r="K59" s="72"/>
      <c r="L59" s="81">
        <f>L60</f>
        <v>324000</v>
      </c>
      <c r="M59" s="223">
        <f>L59*1.01</f>
        <v>327240</v>
      </c>
      <c r="N59" s="218">
        <f>M59*1.01</f>
        <v>330512.40000000002</v>
      </c>
      <c r="O59" s="290">
        <f t="shared" si="2"/>
        <v>101</v>
      </c>
      <c r="P59" s="197">
        <f t="shared" si="3"/>
        <v>101</v>
      </c>
    </row>
    <row r="60" spans="1:16" x14ac:dyDescent="0.25">
      <c r="A60" s="37"/>
      <c r="B60" s="32"/>
      <c r="C60" s="32"/>
      <c r="D60" s="32"/>
      <c r="E60" s="32"/>
      <c r="F60" s="32"/>
      <c r="G60" s="32"/>
      <c r="H60" s="32"/>
      <c r="I60" s="68" t="s">
        <v>272</v>
      </c>
      <c r="J60" s="6" t="s">
        <v>273</v>
      </c>
      <c r="K60" s="72"/>
      <c r="L60" s="81">
        <f>L61+L62+L63</f>
        <v>324000</v>
      </c>
      <c r="M60" s="223">
        <v>0</v>
      </c>
      <c r="N60" s="218">
        <v>0</v>
      </c>
      <c r="O60" s="290">
        <f t="shared" si="2"/>
        <v>0</v>
      </c>
      <c r="P60" s="197">
        <v>0</v>
      </c>
    </row>
    <row r="61" spans="1:16" x14ac:dyDescent="0.25">
      <c r="A61" s="37"/>
      <c r="B61" s="32"/>
      <c r="C61" s="32"/>
      <c r="D61" s="32"/>
      <c r="E61" s="32"/>
      <c r="F61" s="32"/>
      <c r="G61" s="32"/>
      <c r="H61" s="32"/>
      <c r="I61" s="68" t="s">
        <v>274</v>
      </c>
      <c r="J61" s="6" t="s">
        <v>275</v>
      </c>
      <c r="K61" s="72"/>
      <c r="L61" s="81">
        <v>8000</v>
      </c>
      <c r="M61" s="223">
        <v>0</v>
      </c>
      <c r="N61" s="218">
        <v>0</v>
      </c>
      <c r="O61" s="290">
        <f t="shared" si="2"/>
        <v>0</v>
      </c>
      <c r="P61" s="197">
        <v>0</v>
      </c>
    </row>
    <row r="62" spans="1:16" x14ac:dyDescent="0.25">
      <c r="A62" s="320"/>
      <c r="B62" s="320"/>
      <c r="C62" s="320"/>
      <c r="D62" s="320"/>
      <c r="E62" s="320"/>
      <c r="F62" s="320"/>
      <c r="G62" s="320"/>
      <c r="H62" s="320"/>
      <c r="I62" s="68" t="s">
        <v>276</v>
      </c>
      <c r="J62" s="6" t="s">
        <v>277</v>
      </c>
      <c r="K62" s="72"/>
      <c r="L62" s="81">
        <v>315000</v>
      </c>
      <c r="M62" s="223">
        <v>0</v>
      </c>
      <c r="N62" s="218">
        <v>0</v>
      </c>
      <c r="O62" s="290">
        <f t="shared" si="2"/>
        <v>0</v>
      </c>
      <c r="P62" s="197">
        <v>0</v>
      </c>
    </row>
    <row r="63" spans="1:16" x14ac:dyDescent="0.25">
      <c r="A63" s="37"/>
      <c r="B63" s="320"/>
      <c r="C63" s="320"/>
      <c r="D63" s="320"/>
      <c r="E63" s="320"/>
      <c r="F63" s="320"/>
      <c r="G63" s="320"/>
      <c r="H63" s="320"/>
      <c r="I63" s="68" t="s">
        <v>278</v>
      </c>
      <c r="J63" s="6" t="s">
        <v>279</v>
      </c>
      <c r="K63" s="72"/>
      <c r="L63" s="81">
        <v>1000</v>
      </c>
      <c r="M63" s="223">
        <v>0</v>
      </c>
      <c r="N63" s="218">
        <v>0</v>
      </c>
      <c r="O63" s="290">
        <f t="shared" si="2"/>
        <v>0</v>
      </c>
      <c r="P63" s="197">
        <v>0</v>
      </c>
    </row>
    <row r="64" spans="1:16" x14ac:dyDescent="0.25">
      <c r="A64" s="37"/>
      <c r="B64" s="32"/>
      <c r="C64" s="32" t="s">
        <v>4</v>
      </c>
      <c r="D64" s="32"/>
      <c r="E64" s="32"/>
      <c r="F64" s="32"/>
      <c r="G64" s="32"/>
      <c r="H64" s="320"/>
      <c r="I64" s="68">
        <v>65</v>
      </c>
      <c r="J64" s="6" t="s">
        <v>430</v>
      </c>
      <c r="K64" s="72"/>
      <c r="L64" s="81">
        <f>L65+L67+L70</f>
        <v>141300</v>
      </c>
      <c r="M64" s="223">
        <f>L64*1.01</f>
        <v>142713</v>
      </c>
      <c r="N64" s="218">
        <f>M64*1.01</f>
        <v>144140.13</v>
      </c>
      <c r="O64" s="290">
        <f t="shared" si="2"/>
        <v>101</v>
      </c>
      <c r="P64" s="197">
        <f t="shared" si="3"/>
        <v>101</v>
      </c>
    </row>
    <row r="65" spans="1:16" x14ac:dyDescent="0.25">
      <c r="A65" s="37"/>
      <c r="B65" s="32"/>
      <c r="C65" s="32"/>
      <c r="D65" s="32"/>
      <c r="E65" s="32"/>
      <c r="F65" s="32"/>
      <c r="G65" s="32"/>
      <c r="H65" s="320"/>
      <c r="I65" s="68" t="s">
        <v>280</v>
      </c>
      <c r="J65" s="6" t="s">
        <v>281</v>
      </c>
      <c r="K65" s="72"/>
      <c r="L65" s="81">
        <f>L66</f>
        <v>100</v>
      </c>
      <c r="M65" s="223">
        <v>0</v>
      </c>
      <c r="N65" s="218">
        <v>0</v>
      </c>
      <c r="O65" s="290">
        <f t="shared" si="2"/>
        <v>0</v>
      </c>
      <c r="P65" s="197">
        <v>0</v>
      </c>
    </row>
    <row r="66" spans="1:16" x14ac:dyDescent="0.25">
      <c r="A66" s="37"/>
      <c r="B66" s="32"/>
      <c r="C66" s="32"/>
      <c r="D66" s="32"/>
      <c r="E66" s="32"/>
      <c r="F66" s="32"/>
      <c r="G66" s="32"/>
      <c r="H66" s="320"/>
      <c r="I66" s="68" t="s">
        <v>282</v>
      </c>
      <c r="J66" s="6" t="s">
        <v>283</v>
      </c>
      <c r="K66" s="72"/>
      <c r="L66" s="81">
        <v>100</v>
      </c>
      <c r="M66" s="223">
        <v>0</v>
      </c>
      <c r="N66" s="218">
        <v>0</v>
      </c>
      <c r="O66" s="290">
        <f t="shared" si="2"/>
        <v>0</v>
      </c>
      <c r="P66" s="197">
        <v>0</v>
      </c>
    </row>
    <row r="67" spans="1:16" x14ac:dyDescent="0.25">
      <c r="A67" s="37"/>
      <c r="B67" s="32"/>
      <c r="C67" s="32"/>
      <c r="D67" s="32"/>
      <c r="E67" s="32"/>
      <c r="F67" s="32"/>
      <c r="G67" s="32"/>
      <c r="H67" s="320"/>
      <c r="I67" s="68" t="s">
        <v>284</v>
      </c>
      <c r="J67" s="6" t="s">
        <v>285</v>
      </c>
      <c r="K67" s="72"/>
      <c r="L67" s="81">
        <f>L68+L69</f>
        <v>200</v>
      </c>
      <c r="M67" s="223">
        <v>0</v>
      </c>
      <c r="N67" s="218">
        <v>0</v>
      </c>
      <c r="O67" s="290">
        <f t="shared" si="2"/>
        <v>0</v>
      </c>
      <c r="P67" s="197">
        <v>0</v>
      </c>
    </row>
    <row r="68" spans="1:16" x14ac:dyDescent="0.25">
      <c r="A68" s="37"/>
      <c r="B68" s="32"/>
      <c r="C68" s="32"/>
      <c r="D68" s="32"/>
      <c r="E68" s="32"/>
      <c r="F68" s="32"/>
      <c r="G68" s="32"/>
      <c r="H68" s="320"/>
      <c r="I68" s="68" t="s">
        <v>286</v>
      </c>
      <c r="J68" s="6" t="s">
        <v>287</v>
      </c>
      <c r="K68" s="72"/>
      <c r="L68" s="81">
        <v>100</v>
      </c>
      <c r="M68" s="223">
        <v>0</v>
      </c>
      <c r="N68" s="218">
        <v>0</v>
      </c>
      <c r="O68" s="290">
        <f t="shared" si="2"/>
        <v>0</v>
      </c>
      <c r="P68" s="197">
        <v>0</v>
      </c>
    </row>
    <row r="69" spans="1:16" x14ac:dyDescent="0.25">
      <c r="A69" s="37"/>
      <c r="B69" s="32"/>
      <c r="C69" s="32"/>
      <c r="D69" s="32"/>
      <c r="E69" s="32"/>
      <c r="F69" s="32"/>
      <c r="G69" s="32"/>
      <c r="H69" s="320"/>
      <c r="I69" s="68" t="s">
        <v>288</v>
      </c>
      <c r="J69" s="6" t="s">
        <v>289</v>
      </c>
      <c r="K69" s="72"/>
      <c r="L69" s="81">
        <v>100</v>
      </c>
      <c r="M69" s="223">
        <v>0</v>
      </c>
      <c r="N69" s="218">
        <v>0</v>
      </c>
      <c r="O69" s="290">
        <f t="shared" si="2"/>
        <v>0</v>
      </c>
      <c r="P69" s="197">
        <v>0</v>
      </c>
    </row>
    <row r="70" spans="1:16" x14ac:dyDescent="0.25">
      <c r="A70" s="37"/>
      <c r="B70" s="32"/>
      <c r="C70" s="32"/>
      <c r="D70" s="32"/>
      <c r="E70" s="32"/>
      <c r="F70" s="32"/>
      <c r="G70" s="32"/>
      <c r="H70" s="320"/>
      <c r="I70" s="68" t="s">
        <v>290</v>
      </c>
      <c r="J70" s="6" t="s">
        <v>291</v>
      </c>
      <c r="K70" s="72"/>
      <c r="L70" s="81">
        <f>L71+L72</f>
        <v>141000</v>
      </c>
      <c r="M70" s="223">
        <v>0</v>
      </c>
      <c r="N70" s="218">
        <v>0</v>
      </c>
      <c r="O70" s="290">
        <f t="shared" si="2"/>
        <v>0</v>
      </c>
      <c r="P70" s="197">
        <v>0</v>
      </c>
    </row>
    <row r="71" spans="1:16" x14ac:dyDescent="0.25">
      <c r="A71" s="37"/>
      <c r="B71" s="32"/>
      <c r="C71" s="32"/>
      <c r="D71" s="32"/>
      <c r="E71" s="32"/>
      <c r="F71" s="32"/>
      <c r="G71" s="32"/>
      <c r="H71" s="320"/>
      <c r="I71" s="68" t="s">
        <v>292</v>
      </c>
      <c r="J71" s="6" t="s">
        <v>293</v>
      </c>
      <c r="K71" s="72"/>
      <c r="L71" s="81">
        <v>5000</v>
      </c>
      <c r="M71" s="223">
        <v>0</v>
      </c>
      <c r="N71" s="218">
        <v>0</v>
      </c>
      <c r="O71" s="290">
        <f t="shared" si="2"/>
        <v>0</v>
      </c>
      <c r="P71" s="197">
        <v>0</v>
      </c>
    </row>
    <row r="72" spans="1:16" x14ac:dyDescent="0.25">
      <c r="A72" s="37"/>
      <c r="B72" s="32"/>
      <c r="C72" s="32"/>
      <c r="D72" s="32"/>
      <c r="E72" s="32"/>
      <c r="F72" s="32"/>
      <c r="G72" s="32"/>
      <c r="H72" s="320"/>
      <c r="I72" s="68" t="s">
        <v>294</v>
      </c>
      <c r="J72" s="6" t="s">
        <v>295</v>
      </c>
      <c r="K72" s="72"/>
      <c r="L72" s="81">
        <v>136000</v>
      </c>
      <c r="M72" s="223">
        <v>0</v>
      </c>
      <c r="N72" s="218">
        <v>0</v>
      </c>
      <c r="O72" s="290">
        <f t="shared" si="2"/>
        <v>0</v>
      </c>
      <c r="P72" s="197">
        <v>0</v>
      </c>
    </row>
    <row r="73" spans="1:16" x14ac:dyDescent="0.25">
      <c r="A73" s="37"/>
      <c r="B73" s="32"/>
      <c r="C73" s="32" t="s">
        <v>4</v>
      </c>
      <c r="D73" s="32"/>
      <c r="E73" s="32"/>
      <c r="F73" s="32"/>
      <c r="G73" s="32"/>
      <c r="H73" s="320" t="s">
        <v>70</v>
      </c>
      <c r="I73" s="68" t="s">
        <v>19</v>
      </c>
      <c r="J73" s="324" t="s">
        <v>20</v>
      </c>
      <c r="K73" s="326"/>
      <c r="L73" s="81">
        <f>L74</f>
        <v>560000</v>
      </c>
      <c r="M73" s="223">
        <f>L73*1.01</f>
        <v>565600</v>
      </c>
      <c r="N73" s="218">
        <f>M73*1.01</f>
        <v>571256</v>
      </c>
      <c r="O73" s="290">
        <f t="shared" si="2"/>
        <v>101</v>
      </c>
      <c r="P73" s="197">
        <f t="shared" si="3"/>
        <v>101</v>
      </c>
    </row>
    <row r="74" spans="1:16" x14ac:dyDescent="0.25">
      <c r="A74" s="37"/>
      <c r="B74" s="32"/>
      <c r="C74" s="32"/>
      <c r="D74" s="32"/>
      <c r="E74" s="32"/>
      <c r="F74" s="32"/>
      <c r="G74" s="32"/>
      <c r="H74" s="320"/>
      <c r="I74" s="68" t="s">
        <v>296</v>
      </c>
      <c r="J74" s="135" t="s">
        <v>297</v>
      </c>
      <c r="K74" s="168"/>
      <c r="L74" s="81">
        <f>L75+L76</f>
        <v>560000</v>
      </c>
      <c r="M74" s="223">
        <v>0</v>
      </c>
      <c r="N74" s="218">
        <v>0</v>
      </c>
      <c r="O74" s="290">
        <f t="shared" si="2"/>
        <v>0</v>
      </c>
      <c r="P74" s="197">
        <v>0</v>
      </c>
    </row>
    <row r="75" spans="1:16" x14ac:dyDescent="0.25">
      <c r="A75" s="37"/>
      <c r="B75" s="32"/>
      <c r="C75" s="32"/>
      <c r="D75" s="32"/>
      <c r="E75" s="32"/>
      <c r="F75" s="32"/>
      <c r="G75" s="32"/>
      <c r="H75" s="320"/>
      <c r="I75" s="68" t="s">
        <v>298</v>
      </c>
      <c r="J75" s="135" t="s">
        <v>300</v>
      </c>
      <c r="K75" s="168"/>
      <c r="L75" s="81">
        <v>10000</v>
      </c>
      <c r="M75" s="223">
        <v>0</v>
      </c>
      <c r="N75" s="218">
        <v>0</v>
      </c>
      <c r="O75" s="290">
        <f t="shared" si="2"/>
        <v>0</v>
      </c>
      <c r="P75" s="197">
        <v>0</v>
      </c>
    </row>
    <row r="76" spans="1:16" x14ac:dyDescent="0.25">
      <c r="A76" s="37"/>
      <c r="B76" s="32"/>
      <c r="C76" s="32"/>
      <c r="D76" s="32"/>
      <c r="E76" s="32"/>
      <c r="F76" s="32"/>
      <c r="G76" s="32"/>
      <c r="H76" s="320"/>
      <c r="I76" s="68" t="s">
        <v>299</v>
      </c>
      <c r="J76" s="135" t="s">
        <v>301</v>
      </c>
      <c r="K76" s="168"/>
      <c r="L76" s="81">
        <v>550000</v>
      </c>
      <c r="M76" s="223">
        <v>0</v>
      </c>
      <c r="N76" s="218">
        <v>0</v>
      </c>
      <c r="O76" s="290">
        <f t="shared" si="2"/>
        <v>0</v>
      </c>
      <c r="P76" s="197">
        <v>0</v>
      </c>
    </row>
    <row r="77" spans="1:16" x14ac:dyDescent="0.25">
      <c r="A77" s="37"/>
      <c r="B77" s="32"/>
      <c r="C77" s="32" t="s">
        <v>4</v>
      </c>
      <c r="D77" s="32"/>
      <c r="E77" s="32"/>
      <c r="F77" s="32"/>
      <c r="G77" s="32"/>
      <c r="H77" s="320"/>
      <c r="I77" s="68" t="s">
        <v>21</v>
      </c>
      <c r="J77" s="6" t="s">
        <v>22</v>
      </c>
      <c r="K77" s="72"/>
      <c r="L77" s="81">
        <f>L78+L80</f>
        <v>1000</v>
      </c>
      <c r="M77" s="223">
        <f>L77*1.01</f>
        <v>1010</v>
      </c>
      <c r="N77" s="218">
        <f>M77*1.01</f>
        <v>1020.1</v>
      </c>
      <c r="O77" s="290">
        <f t="shared" si="2"/>
        <v>101</v>
      </c>
      <c r="P77" s="197">
        <f t="shared" si="3"/>
        <v>101</v>
      </c>
    </row>
    <row r="78" spans="1:16" x14ac:dyDescent="0.25">
      <c r="A78" s="37"/>
      <c r="B78" s="32"/>
      <c r="C78" s="32"/>
      <c r="D78" s="32"/>
      <c r="E78" s="32"/>
      <c r="F78" s="32"/>
      <c r="G78" s="32"/>
      <c r="H78" s="320"/>
      <c r="I78" s="68" t="s">
        <v>302</v>
      </c>
      <c r="J78" s="6" t="s">
        <v>303</v>
      </c>
      <c r="K78" s="72"/>
      <c r="L78" s="81">
        <f>L79</f>
        <v>700</v>
      </c>
      <c r="M78" s="223">
        <v>0</v>
      </c>
      <c r="N78" s="218">
        <v>0</v>
      </c>
      <c r="O78" s="290">
        <f t="shared" si="2"/>
        <v>0</v>
      </c>
      <c r="P78" s="197">
        <v>0</v>
      </c>
    </row>
    <row r="79" spans="1:16" x14ac:dyDescent="0.25">
      <c r="A79" s="37"/>
      <c r="B79" s="32"/>
      <c r="C79" s="32"/>
      <c r="D79" s="32"/>
      <c r="E79" s="32"/>
      <c r="F79" s="32"/>
      <c r="G79" s="32"/>
      <c r="H79" s="320"/>
      <c r="I79" s="68" t="s">
        <v>304</v>
      </c>
      <c r="J79" s="6" t="s">
        <v>305</v>
      </c>
      <c r="K79" s="72"/>
      <c r="L79" s="81">
        <v>700</v>
      </c>
      <c r="M79" s="223">
        <v>0</v>
      </c>
      <c r="N79" s="218">
        <v>0</v>
      </c>
      <c r="O79" s="290">
        <f t="shared" si="2"/>
        <v>0</v>
      </c>
      <c r="P79" s="197">
        <v>0</v>
      </c>
    </row>
    <row r="80" spans="1:16" x14ac:dyDescent="0.25">
      <c r="A80" s="37"/>
      <c r="B80" s="32"/>
      <c r="C80" s="32"/>
      <c r="D80" s="32"/>
      <c r="E80" s="32"/>
      <c r="F80" s="32"/>
      <c r="G80" s="32"/>
      <c r="H80" s="320"/>
      <c r="I80" s="68" t="s">
        <v>306</v>
      </c>
      <c r="J80" s="6" t="s">
        <v>279</v>
      </c>
      <c r="K80" s="72"/>
      <c r="L80" s="81">
        <f>L81</f>
        <v>300</v>
      </c>
      <c r="M80" s="223">
        <v>0</v>
      </c>
      <c r="N80" s="218">
        <v>0</v>
      </c>
      <c r="O80" s="290">
        <f t="shared" si="2"/>
        <v>0</v>
      </c>
      <c r="P80" s="197">
        <v>0</v>
      </c>
    </row>
    <row r="81" spans="1:16" x14ac:dyDescent="0.25">
      <c r="A81" s="73"/>
      <c r="B81" s="38"/>
      <c r="C81" s="38"/>
      <c r="D81" s="38"/>
      <c r="E81" s="38"/>
      <c r="F81" s="38"/>
      <c r="G81" s="38"/>
      <c r="H81" s="38"/>
      <c r="I81" s="65" t="s">
        <v>309</v>
      </c>
      <c r="J81" s="8" t="s">
        <v>308</v>
      </c>
      <c r="K81" s="64"/>
      <c r="L81" s="293">
        <v>300</v>
      </c>
      <c r="M81" s="262">
        <v>0</v>
      </c>
      <c r="N81" s="217">
        <v>0</v>
      </c>
      <c r="O81" s="291">
        <f t="shared" si="2"/>
        <v>0</v>
      </c>
      <c r="P81" s="198">
        <v>0</v>
      </c>
    </row>
    <row r="82" spans="1:16" x14ac:dyDescent="0.25">
      <c r="A82" s="104"/>
      <c r="B82" s="105"/>
      <c r="C82" s="105"/>
      <c r="D82" s="105"/>
      <c r="E82" s="105"/>
      <c r="F82" s="105"/>
      <c r="G82" s="105" t="s">
        <v>177</v>
      </c>
      <c r="H82" s="106"/>
      <c r="I82" s="47">
        <v>7</v>
      </c>
      <c r="J82" s="100" t="s">
        <v>10</v>
      </c>
      <c r="K82" s="97"/>
      <c r="L82" s="207">
        <f>L83</f>
        <v>200</v>
      </c>
      <c r="M82" s="207">
        <f>M83</f>
        <v>202</v>
      </c>
      <c r="N82" s="207">
        <f>N83</f>
        <v>204.02</v>
      </c>
      <c r="O82" s="208">
        <f t="shared" ref="O82:P85" si="4">M82/L82*100</f>
        <v>101</v>
      </c>
      <c r="P82" s="242">
        <f t="shared" si="4"/>
        <v>101</v>
      </c>
    </row>
    <row r="83" spans="1:16" x14ac:dyDescent="0.25">
      <c r="A83" s="37"/>
      <c r="B83" s="32"/>
      <c r="C83" s="32" t="s">
        <v>2</v>
      </c>
      <c r="D83" s="32"/>
      <c r="E83" s="32"/>
      <c r="F83" s="32"/>
      <c r="G83" s="32" t="s">
        <v>177</v>
      </c>
      <c r="H83" s="98"/>
      <c r="I83" s="68">
        <v>72</v>
      </c>
      <c r="J83" s="5" t="s">
        <v>23</v>
      </c>
      <c r="K83" s="72"/>
      <c r="L83" s="154">
        <v>200</v>
      </c>
      <c r="M83" s="235">
        <f>L83*1.01</f>
        <v>202</v>
      </c>
      <c r="N83" s="235">
        <f>M83*1.01</f>
        <v>204.02</v>
      </c>
      <c r="O83" s="234">
        <f t="shared" si="4"/>
        <v>101</v>
      </c>
      <c r="P83" s="206">
        <f t="shared" si="4"/>
        <v>101</v>
      </c>
    </row>
    <row r="84" spans="1:16" ht="13.15" customHeight="1" x14ac:dyDescent="0.25">
      <c r="A84" s="104" t="s">
        <v>44</v>
      </c>
      <c r="B84" s="105"/>
      <c r="C84" s="105" t="s">
        <v>4</v>
      </c>
      <c r="D84" s="105" t="s">
        <v>12</v>
      </c>
      <c r="E84" s="105" t="s">
        <v>175</v>
      </c>
      <c r="F84" s="105"/>
      <c r="G84" s="105" t="s">
        <v>177</v>
      </c>
      <c r="H84" s="106"/>
      <c r="I84" s="47">
        <v>3</v>
      </c>
      <c r="J84" s="100" t="s">
        <v>11</v>
      </c>
      <c r="K84" s="169"/>
      <c r="L84" s="207">
        <f>L85+L92+L119+L122+L125+L129</f>
        <v>924300</v>
      </c>
      <c r="M84" s="207">
        <f>M85+M92+M119+M122+M125+M129</f>
        <v>933543</v>
      </c>
      <c r="N84" s="207">
        <f>N85+N92+N119+N122+N125+N129</f>
        <v>942878.43</v>
      </c>
      <c r="O84" s="208">
        <f t="shared" si="4"/>
        <v>101</v>
      </c>
      <c r="P84" s="242">
        <f t="shared" si="4"/>
        <v>101</v>
      </c>
    </row>
    <row r="85" spans="1:16" ht="13.9" customHeight="1" x14ac:dyDescent="0.25">
      <c r="A85" s="70" t="s">
        <v>44</v>
      </c>
      <c r="B85" s="71"/>
      <c r="C85" s="71" t="s">
        <v>4</v>
      </c>
      <c r="D85" s="71"/>
      <c r="E85" s="71"/>
      <c r="F85" s="71"/>
      <c r="G85" s="71"/>
      <c r="H85" s="115"/>
      <c r="I85" s="67">
        <v>31</v>
      </c>
      <c r="J85" s="6" t="s">
        <v>24</v>
      </c>
      <c r="K85" s="6"/>
      <c r="L85" s="204">
        <f>L86+L88+L90</f>
        <v>149000</v>
      </c>
      <c r="M85" s="241">
        <f>L85*1.01</f>
        <v>150490</v>
      </c>
      <c r="N85" s="182">
        <f>M85*1.01</f>
        <v>151994.9</v>
      </c>
      <c r="O85" s="251">
        <f t="shared" si="4"/>
        <v>101</v>
      </c>
      <c r="P85" s="196">
        <f t="shared" si="4"/>
        <v>101</v>
      </c>
    </row>
    <row r="86" spans="1:16" ht="13.9" customHeight="1" x14ac:dyDescent="0.25">
      <c r="A86" s="37"/>
      <c r="B86" s="32"/>
      <c r="C86" s="32"/>
      <c r="D86" s="32"/>
      <c r="E86" s="32"/>
      <c r="F86" s="32"/>
      <c r="G86" s="32"/>
      <c r="H86" s="98"/>
      <c r="I86" s="68" t="s">
        <v>310</v>
      </c>
      <c r="J86" s="324" t="s">
        <v>311</v>
      </c>
      <c r="K86" s="324"/>
      <c r="L86" s="194">
        <f>L87</f>
        <v>120800</v>
      </c>
      <c r="M86" s="75">
        <v>0</v>
      </c>
      <c r="N86" s="177">
        <v>0</v>
      </c>
      <c r="O86" s="252">
        <f t="shared" ref="O86:O136" si="5">M86/L86*100</f>
        <v>0</v>
      </c>
      <c r="P86" s="197">
        <v>0</v>
      </c>
    </row>
    <row r="87" spans="1:16" ht="13.9" customHeight="1" x14ac:dyDescent="0.25">
      <c r="A87" s="37"/>
      <c r="B87" s="32"/>
      <c r="C87" s="32"/>
      <c r="D87" s="32"/>
      <c r="E87" s="32"/>
      <c r="F87" s="32"/>
      <c r="G87" s="32"/>
      <c r="H87" s="98"/>
      <c r="I87" s="68" t="s">
        <v>312</v>
      </c>
      <c r="J87" s="6" t="s">
        <v>313</v>
      </c>
      <c r="K87" s="6"/>
      <c r="L87" s="194">
        <v>120800</v>
      </c>
      <c r="M87" s="75">
        <v>0</v>
      </c>
      <c r="N87" s="177">
        <v>0</v>
      </c>
      <c r="O87" s="252">
        <f t="shared" si="5"/>
        <v>0</v>
      </c>
      <c r="P87" s="197">
        <v>0</v>
      </c>
    </row>
    <row r="88" spans="1:16" ht="13.9" customHeight="1" x14ac:dyDescent="0.25">
      <c r="A88" s="37"/>
      <c r="B88" s="32"/>
      <c r="C88" s="32"/>
      <c r="D88" s="32"/>
      <c r="E88" s="32"/>
      <c r="F88" s="32"/>
      <c r="G88" s="32"/>
      <c r="H88" s="98"/>
      <c r="I88" s="68" t="s">
        <v>314</v>
      </c>
      <c r="J88" s="6" t="s">
        <v>315</v>
      </c>
      <c r="K88" s="6"/>
      <c r="L88" s="194">
        <f>L89</f>
        <v>6200</v>
      </c>
      <c r="M88" s="75">
        <v>0</v>
      </c>
      <c r="N88" s="177">
        <v>0</v>
      </c>
      <c r="O88" s="252">
        <f t="shared" si="5"/>
        <v>0</v>
      </c>
      <c r="P88" s="197">
        <v>0</v>
      </c>
    </row>
    <row r="89" spans="1:16" ht="13.9" customHeight="1" x14ac:dyDescent="0.25">
      <c r="A89" s="37"/>
      <c r="B89" s="32"/>
      <c r="C89" s="32"/>
      <c r="D89" s="32"/>
      <c r="E89" s="32"/>
      <c r="F89" s="32"/>
      <c r="G89" s="32"/>
      <c r="H89" s="98"/>
      <c r="I89" s="68" t="s">
        <v>316</v>
      </c>
      <c r="J89" s="6" t="s">
        <v>315</v>
      </c>
      <c r="K89" s="6"/>
      <c r="L89" s="194">
        <v>6200</v>
      </c>
      <c r="M89" s="75">
        <v>0</v>
      </c>
      <c r="N89" s="177">
        <v>0</v>
      </c>
      <c r="O89" s="252">
        <f t="shared" si="5"/>
        <v>0</v>
      </c>
      <c r="P89" s="197">
        <v>0</v>
      </c>
    </row>
    <row r="90" spans="1:16" ht="13.9" customHeight="1" x14ac:dyDescent="0.25">
      <c r="A90" s="37"/>
      <c r="B90" s="32"/>
      <c r="C90" s="32"/>
      <c r="D90" s="32"/>
      <c r="E90" s="32"/>
      <c r="F90" s="32"/>
      <c r="G90" s="32"/>
      <c r="H90" s="98"/>
      <c r="I90" s="68" t="s">
        <v>317</v>
      </c>
      <c r="J90" s="6" t="s">
        <v>318</v>
      </c>
      <c r="K90" s="6"/>
      <c r="L90" s="194">
        <f>L91</f>
        <v>22000</v>
      </c>
      <c r="M90" s="75">
        <v>0</v>
      </c>
      <c r="N90" s="177">
        <v>0</v>
      </c>
      <c r="O90" s="252">
        <f t="shared" si="5"/>
        <v>0</v>
      </c>
      <c r="P90" s="197">
        <v>0</v>
      </c>
    </row>
    <row r="91" spans="1:16" ht="13.9" customHeight="1" x14ac:dyDescent="0.25">
      <c r="A91" s="37"/>
      <c r="B91" s="32"/>
      <c r="C91" s="32"/>
      <c r="D91" s="32"/>
      <c r="E91" s="32"/>
      <c r="F91" s="32"/>
      <c r="G91" s="32"/>
      <c r="H91" s="98"/>
      <c r="I91" s="68" t="s">
        <v>319</v>
      </c>
      <c r="J91" s="6" t="s">
        <v>320</v>
      </c>
      <c r="K91" s="6"/>
      <c r="L91" s="194">
        <v>22000</v>
      </c>
      <c r="M91" s="75">
        <v>0</v>
      </c>
      <c r="N91" s="177">
        <v>0</v>
      </c>
      <c r="O91" s="252">
        <f t="shared" si="5"/>
        <v>0</v>
      </c>
      <c r="P91" s="197">
        <v>0</v>
      </c>
    </row>
    <row r="92" spans="1:16" ht="13.9" customHeight="1" x14ac:dyDescent="0.25">
      <c r="A92" s="37" t="s">
        <v>44</v>
      </c>
      <c r="B92" s="32"/>
      <c r="C92" s="32" t="s">
        <v>4</v>
      </c>
      <c r="D92" s="32"/>
      <c r="E92" s="32" t="s">
        <v>175</v>
      </c>
      <c r="F92" s="32"/>
      <c r="G92" s="32"/>
      <c r="H92" s="98"/>
      <c r="I92" s="68">
        <v>32</v>
      </c>
      <c r="J92" s="6" t="s">
        <v>25</v>
      </c>
      <c r="K92" s="6"/>
      <c r="L92" s="194">
        <f>L93+L97+L102+L112</f>
        <v>522800</v>
      </c>
      <c r="M92" s="75">
        <f>L92*1.01</f>
        <v>528028</v>
      </c>
      <c r="N92" s="177">
        <f>M92*1.01</f>
        <v>533308.28</v>
      </c>
      <c r="O92" s="252">
        <f t="shared" si="5"/>
        <v>101</v>
      </c>
      <c r="P92" s="197">
        <f t="shared" ref="P92:P129" si="6">N92/M92*100</f>
        <v>101</v>
      </c>
    </row>
    <row r="93" spans="1:16" ht="13.9" customHeight="1" x14ac:dyDescent="0.25">
      <c r="A93" s="37"/>
      <c r="B93" s="32"/>
      <c r="C93" s="32"/>
      <c r="D93" s="32"/>
      <c r="E93" s="32"/>
      <c r="F93" s="32"/>
      <c r="G93" s="32"/>
      <c r="H93" s="98"/>
      <c r="I93" s="68" t="s">
        <v>321</v>
      </c>
      <c r="J93" s="6" t="s">
        <v>322</v>
      </c>
      <c r="K93" s="6"/>
      <c r="L93" s="194">
        <f>L94+L95+L96</f>
        <v>3200</v>
      </c>
      <c r="M93" s="75">
        <v>0</v>
      </c>
      <c r="N93" s="177">
        <v>0</v>
      </c>
      <c r="O93" s="252">
        <f t="shared" si="5"/>
        <v>0</v>
      </c>
      <c r="P93" s="197">
        <v>0</v>
      </c>
    </row>
    <row r="94" spans="1:16" ht="13.9" customHeight="1" x14ac:dyDescent="0.25">
      <c r="A94" s="37"/>
      <c r="B94" s="32"/>
      <c r="C94" s="32"/>
      <c r="D94" s="32"/>
      <c r="E94" s="32"/>
      <c r="F94" s="32"/>
      <c r="G94" s="32"/>
      <c r="H94" s="98"/>
      <c r="I94" s="68" t="s">
        <v>323</v>
      </c>
      <c r="J94" s="6" t="s">
        <v>326</v>
      </c>
      <c r="K94" s="6"/>
      <c r="L94" s="194">
        <v>200</v>
      </c>
      <c r="M94" s="75">
        <v>0</v>
      </c>
      <c r="N94" s="177">
        <v>0</v>
      </c>
      <c r="O94" s="252">
        <f t="shared" si="5"/>
        <v>0</v>
      </c>
      <c r="P94" s="197">
        <v>0</v>
      </c>
    </row>
    <row r="95" spans="1:16" ht="13.9" customHeight="1" x14ac:dyDescent="0.25">
      <c r="A95" s="37"/>
      <c r="B95" s="32"/>
      <c r="C95" s="32"/>
      <c r="D95" s="32"/>
      <c r="E95" s="32"/>
      <c r="F95" s="32"/>
      <c r="G95" s="32"/>
      <c r="H95" s="98"/>
      <c r="I95" s="68" t="s">
        <v>324</v>
      </c>
      <c r="J95" s="6" t="s">
        <v>327</v>
      </c>
      <c r="K95" s="6"/>
      <c r="L95" s="194">
        <v>2500</v>
      </c>
      <c r="M95" s="75">
        <v>0</v>
      </c>
      <c r="N95" s="177">
        <v>0</v>
      </c>
      <c r="O95" s="252">
        <f t="shared" si="5"/>
        <v>0</v>
      </c>
      <c r="P95" s="197">
        <v>0</v>
      </c>
    </row>
    <row r="96" spans="1:16" ht="13.9" customHeight="1" x14ac:dyDescent="0.25">
      <c r="A96" s="37"/>
      <c r="B96" s="32"/>
      <c r="C96" s="32"/>
      <c r="D96" s="32"/>
      <c r="E96" s="32"/>
      <c r="F96" s="32"/>
      <c r="G96" s="32"/>
      <c r="H96" s="98"/>
      <c r="I96" s="68" t="s">
        <v>325</v>
      </c>
      <c r="J96" s="6" t="s">
        <v>328</v>
      </c>
      <c r="K96" s="6"/>
      <c r="L96" s="194">
        <v>500</v>
      </c>
      <c r="M96" s="75">
        <v>0</v>
      </c>
      <c r="N96" s="177">
        <v>0</v>
      </c>
      <c r="O96" s="252">
        <f t="shared" si="5"/>
        <v>0</v>
      </c>
      <c r="P96" s="197">
        <v>0</v>
      </c>
    </row>
    <row r="97" spans="1:16" ht="13.9" customHeight="1" x14ac:dyDescent="0.25">
      <c r="A97" s="37"/>
      <c r="B97" s="32"/>
      <c r="C97" s="32"/>
      <c r="D97" s="32"/>
      <c r="E97" s="32"/>
      <c r="F97" s="32"/>
      <c r="G97" s="32"/>
      <c r="H97" s="98"/>
      <c r="I97" s="68" t="s">
        <v>329</v>
      </c>
      <c r="J97" s="6" t="s">
        <v>330</v>
      </c>
      <c r="K97" s="6"/>
      <c r="L97" s="194">
        <f>L98+L99+L100+L101</f>
        <v>82000</v>
      </c>
      <c r="M97" s="75">
        <v>0</v>
      </c>
      <c r="N97" s="177">
        <v>0</v>
      </c>
      <c r="O97" s="252">
        <f t="shared" si="5"/>
        <v>0</v>
      </c>
      <c r="P97" s="197">
        <v>0</v>
      </c>
    </row>
    <row r="98" spans="1:16" ht="13.9" customHeight="1" x14ac:dyDescent="0.25">
      <c r="A98" s="37"/>
      <c r="B98" s="32"/>
      <c r="C98" s="32"/>
      <c r="D98" s="32"/>
      <c r="E98" s="32"/>
      <c r="F98" s="32"/>
      <c r="G98" s="32"/>
      <c r="H98" s="98"/>
      <c r="I98" s="68" t="s">
        <v>331</v>
      </c>
      <c r="J98" s="6" t="s">
        <v>335</v>
      </c>
      <c r="K98" s="6"/>
      <c r="L98" s="194">
        <v>5000</v>
      </c>
      <c r="M98" s="75">
        <v>0</v>
      </c>
      <c r="N98" s="177">
        <v>0</v>
      </c>
      <c r="O98" s="252">
        <f t="shared" si="5"/>
        <v>0</v>
      </c>
      <c r="P98" s="197">
        <v>0</v>
      </c>
    </row>
    <row r="99" spans="1:16" ht="13.9" customHeight="1" x14ac:dyDescent="0.25">
      <c r="A99" s="37"/>
      <c r="B99" s="32"/>
      <c r="C99" s="32"/>
      <c r="D99" s="32"/>
      <c r="E99" s="32"/>
      <c r="F99" s="32"/>
      <c r="G99" s="32"/>
      <c r="H99" s="98"/>
      <c r="I99" s="68" t="s">
        <v>332</v>
      </c>
      <c r="J99" s="324" t="s">
        <v>336</v>
      </c>
      <c r="K99" s="324"/>
      <c r="L99" s="194">
        <v>64000</v>
      </c>
      <c r="M99" s="75">
        <v>0</v>
      </c>
      <c r="N99" s="177">
        <v>0</v>
      </c>
      <c r="O99" s="252">
        <f t="shared" si="5"/>
        <v>0</v>
      </c>
      <c r="P99" s="197">
        <v>0</v>
      </c>
    </row>
    <row r="100" spans="1:16" ht="13.9" customHeight="1" x14ac:dyDescent="0.25">
      <c r="A100" s="37"/>
      <c r="B100" s="32"/>
      <c r="C100" s="32"/>
      <c r="D100" s="32"/>
      <c r="E100" s="32"/>
      <c r="F100" s="32"/>
      <c r="G100" s="32"/>
      <c r="H100" s="98"/>
      <c r="I100" s="68" t="s">
        <v>333</v>
      </c>
      <c r="J100" s="6" t="s">
        <v>337</v>
      </c>
      <c r="K100" s="6"/>
      <c r="L100" s="194">
        <v>12000</v>
      </c>
      <c r="M100" s="75">
        <v>0</v>
      </c>
      <c r="N100" s="177">
        <v>0</v>
      </c>
      <c r="O100" s="252">
        <f t="shared" si="5"/>
        <v>0</v>
      </c>
      <c r="P100" s="197">
        <v>0</v>
      </c>
    </row>
    <row r="101" spans="1:16" ht="13.9" customHeight="1" x14ac:dyDescent="0.25">
      <c r="A101" s="37"/>
      <c r="B101" s="32"/>
      <c r="C101" s="32"/>
      <c r="D101" s="32"/>
      <c r="E101" s="32"/>
      <c r="F101" s="32"/>
      <c r="G101" s="32"/>
      <c r="H101" s="98"/>
      <c r="I101" s="68" t="s">
        <v>334</v>
      </c>
      <c r="J101" s="6" t="s">
        <v>338</v>
      </c>
      <c r="K101" s="6"/>
      <c r="L101" s="194">
        <v>1000</v>
      </c>
      <c r="M101" s="75">
        <v>0</v>
      </c>
      <c r="N101" s="177">
        <v>0</v>
      </c>
      <c r="O101" s="252">
        <f t="shared" si="5"/>
        <v>0</v>
      </c>
      <c r="P101" s="197">
        <v>0</v>
      </c>
    </row>
    <row r="102" spans="1:16" ht="13.9" customHeight="1" x14ac:dyDescent="0.25">
      <c r="A102" s="37"/>
      <c r="B102" s="32"/>
      <c r="C102" s="32"/>
      <c r="D102" s="32"/>
      <c r="E102" s="32"/>
      <c r="F102" s="32"/>
      <c r="G102" s="32"/>
      <c r="H102" s="98"/>
      <c r="I102" s="68" t="s">
        <v>339</v>
      </c>
      <c r="J102" s="6" t="s">
        <v>340</v>
      </c>
      <c r="K102" s="6"/>
      <c r="L102" s="194">
        <f>L103+L104+L105+L106+L107+L108+L109+L110+L111</f>
        <v>382900</v>
      </c>
      <c r="M102" s="75">
        <v>0</v>
      </c>
      <c r="N102" s="177">
        <v>0</v>
      </c>
      <c r="O102" s="252">
        <f t="shared" si="5"/>
        <v>0</v>
      </c>
      <c r="P102" s="197">
        <v>0</v>
      </c>
    </row>
    <row r="103" spans="1:16" ht="13.9" customHeight="1" x14ac:dyDescent="0.25">
      <c r="A103" s="37"/>
      <c r="B103" s="32"/>
      <c r="C103" s="32"/>
      <c r="D103" s="32"/>
      <c r="E103" s="32"/>
      <c r="F103" s="32"/>
      <c r="G103" s="32"/>
      <c r="H103" s="98"/>
      <c r="I103" s="68" t="s">
        <v>341</v>
      </c>
      <c r="J103" s="6" t="s">
        <v>349</v>
      </c>
      <c r="K103" s="6"/>
      <c r="L103" s="194">
        <v>6000</v>
      </c>
      <c r="M103" s="75">
        <v>0</v>
      </c>
      <c r="N103" s="177">
        <v>0</v>
      </c>
      <c r="O103" s="252">
        <f t="shared" si="5"/>
        <v>0</v>
      </c>
      <c r="P103" s="197">
        <v>0</v>
      </c>
    </row>
    <row r="104" spans="1:16" ht="13.9" customHeight="1" x14ac:dyDescent="0.25">
      <c r="A104" s="37"/>
      <c r="B104" s="32"/>
      <c r="C104" s="32"/>
      <c r="D104" s="32"/>
      <c r="E104" s="32"/>
      <c r="F104" s="32"/>
      <c r="G104" s="32"/>
      <c r="H104" s="98"/>
      <c r="I104" s="68" t="s">
        <v>342</v>
      </c>
      <c r="J104" s="6" t="s">
        <v>350</v>
      </c>
      <c r="K104" s="6"/>
      <c r="L104" s="194">
        <v>292800</v>
      </c>
      <c r="M104" s="75">
        <v>0</v>
      </c>
      <c r="N104" s="177">
        <v>0</v>
      </c>
      <c r="O104" s="252">
        <f t="shared" si="5"/>
        <v>0</v>
      </c>
      <c r="P104" s="197">
        <v>0</v>
      </c>
    </row>
    <row r="105" spans="1:16" ht="13.9" customHeight="1" x14ac:dyDescent="0.25">
      <c r="A105" s="37"/>
      <c r="B105" s="32"/>
      <c r="C105" s="32"/>
      <c r="D105" s="32"/>
      <c r="E105" s="32"/>
      <c r="F105" s="32"/>
      <c r="G105" s="32"/>
      <c r="H105" s="98"/>
      <c r="I105" s="68" t="s">
        <v>343</v>
      </c>
      <c r="J105" s="6" t="s">
        <v>351</v>
      </c>
      <c r="K105" s="6"/>
      <c r="L105" s="194">
        <v>8000</v>
      </c>
      <c r="M105" s="75">
        <v>0</v>
      </c>
      <c r="N105" s="177">
        <v>0</v>
      </c>
      <c r="O105" s="252">
        <f t="shared" si="5"/>
        <v>0</v>
      </c>
      <c r="P105" s="197">
        <v>0</v>
      </c>
    </row>
    <row r="106" spans="1:16" ht="13.9" customHeight="1" x14ac:dyDescent="0.25">
      <c r="A106" s="37"/>
      <c r="B106" s="32"/>
      <c r="C106" s="32"/>
      <c r="D106" s="32"/>
      <c r="E106" s="32"/>
      <c r="F106" s="32"/>
      <c r="G106" s="32"/>
      <c r="H106" s="98"/>
      <c r="I106" s="68" t="s">
        <v>344</v>
      </c>
      <c r="J106" s="6" t="s">
        <v>352</v>
      </c>
      <c r="K106" s="6"/>
      <c r="L106" s="194">
        <v>14000</v>
      </c>
      <c r="M106" s="75">
        <v>0</v>
      </c>
      <c r="N106" s="177">
        <v>0</v>
      </c>
      <c r="O106" s="252">
        <f t="shared" si="5"/>
        <v>0</v>
      </c>
      <c r="P106" s="197">
        <v>0</v>
      </c>
    </row>
    <row r="107" spans="1:16" ht="13.9" customHeight="1" x14ac:dyDescent="0.25">
      <c r="A107" s="37"/>
      <c r="B107" s="32"/>
      <c r="C107" s="32"/>
      <c r="D107" s="32"/>
      <c r="E107" s="32"/>
      <c r="F107" s="32"/>
      <c r="G107" s="32"/>
      <c r="H107" s="98"/>
      <c r="I107" s="68" t="s">
        <v>414</v>
      </c>
      <c r="J107" s="6" t="s">
        <v>415</v>
      </c>
      <c r="K107" s="6"/>
      <c r="L107" s="194">
        <v>4800</v>
      </c>
      <c r="M107" s="75">
        <v>0</v>
      </c>
      <c r="N107" s="177">
        <v>0</v>
      </c>
      <c r="O107" s="252">
        <f t="shared" si="5"/>
        <v>0</v>
      </c>
      <c r="P107" s="197">
        <v>0</v>
      </c>
    </row>
    <row r="108" spans="1:16" ht="13.9" customHeight="1" x14ac:dyDescent="0.25">
      <c r="A108" s="37"/>
      <c r="B108" s="32"/>
      <c r="C108" s="32"/>
      <c r="D108" s="32"/>
      <c r="E108" s="32"/>
      <c r="F108" s="32"/>
      <c r="G108" s="32"/>
      <c r="H108" s="98"/>
      <c r="I108" s="68" t="s">
        <v>345</v>
      </c>
      <c r="J108" s="6" t="s">
        <v>353</v>
      </c>
      <c r="K108" s="6"/>
      <c r="L108" s="194">
        <v>300</v>
      </c>
      <c r="M108" s="75">
        <v>0</v>
      </c>
      <c r="N108" s="177">
        <v>0</v>
      </c>
      <c r="O108" s="252">
        <f t="shared" si="5"/>
        <v>0</v>
      </c>
      <c r="P108" s="197">
        <v>0</v>
      </c>
    </row>
    <row r="109" spans="1:16" ht="13.9" customHeight="1" x14ac:dyDescent="0.25">
      <c r="A109" s="37"/>
      <c r="B109" s="32"/>
      <c r="C109" s="32"/>
      <c r="D109" s="32"/>
      <c r="E109" s="32"/>
      <c r="F109" s="32"/>
      <c r="G109" s="32"/>
      <c r="H109" s="98"/>
      <c r="I109" s="68" t="s">
        <v>346</v>
      </c>
      <c r="J109" s="6" t="s">
        <v>354</v>
      </c>
      <c r="K109" s="6"/>
      <c r="L109" s="194">
        <v>35000</v>
      </c>
      <c r="M109" s="75">
        <v>0</v>
      </c>
      <c r="N109" s="177">
        <v>0</v>
      </c>
      <c r="O109" s="252">
        <f t="shared" si="5"/>
        <v>0</v>
      </c>
      <c r="P109" s="197">
        <v>0</v>
      </c>
    </row>
    <row r="110" spans="1:16" ht="13.9" customHeight="1" x14ac:dyDescent="0.25">
      <c r="A110" s="37"/>
      <c r="B110" s="32"/>
      <c r="C110" s="32"/>
      <c r="D110" s="32"/>
      <c r="E110" s="32"/>
      <c r="F110" s="32"/>
      <c r="G110" s="32"/>
      <c r="H110" s="98"/>
      <c r="I110" s="68" t="s">
        <v>347</v>
      </c>
      <c r="J110" s="6" t="s">
        <v>355</v>
      </c>
      <c r="K110" s="6"/>
      <c r="L110" s="194">
        <v>5000</v>
      </c>
      <c r="M110" s="75">
        <v>0</v>
      </c>
      <c r="N110" s="177">
        <v>0</v>
      </c>
      <c r="O110" s="252">
        <f t="shared" si="5"/>
        <v>0</v>
      </c>
      <c r="P110" s="197">
        <v>0</v>
      </c>
    </row>
    <row r="111" spans="1:16" ht="13.9" customHeight="1" x14ac:dyDescent="0.25">
      <c r="A111" s="37"/>
      <c r="B111" s="32"/>
      <c r="C111" s="32"/>
      <c r="D111" s="32"/>
      <c r="E111" s="32"/>
      <c r="F111" s="32"/>
      <c r="G111" s="32"/>
      <c r="H111" s="98"/>
      <c r="I111" s="68" t="s">
        <v>348</v>
      </c>
      <c r="J111" s="6" t="s">
        <v>356</v>
      </c>
      <c r="K111" s="6"/>
      <c r="L111" s="194">
        <v>17000</v>
      </c>
      <c r="M111" s="75">
        <v>0</v>
      </c>
      <c r="N111" s="177">
        <v>0</v>
      </c>
      <c r="O111" s="252">
        <f t="shared" si="5"/>
        <v>0</v>
      </c>
      <c r="P111" s="197">
        <v>0</v>
      </c>
    </row>
    <row r="112" spans="1:16" ht="13.9" customHeight="1" x14ac:dyDescent="0.25">
      <c r="A112" s="37"/>
      <c r="B112" s="32"/>
      <c r="C112" s="32"/>
      <c r="D112" s="32"/>
      <c r="E112" s="32"/>
      <c r="F112" s="32"/>
      <c r="G112" s="32"/>
      <c r="H112" s="98"/>
      <c r="I112" s="68" t="s">
        <v>357</v>
      </c>
      <c r="J112" s="6" t="s">
        <v>358</v>
      </c>
      <c r="K112" s="6"/>
      <c r="L112" s="194">
        <f>L113+L114+L115+L116+L117+L118</f>
        <v>54700</v>
      </c>
      <c r="M112" s="75">
        <v>0</v>
      </c>
      <c r="N112" s="177">
        <v>0</v>
      </c>
      <c r="O112" s="252">
        <f t="shared" si="5"/>
        <v>0</v>
      </c>
      <c r="P112" s="197">
        <v>0</v>
      </c>
    </row>
    <row r="113" spans="1:16" ht="13.9" customHeight="1" x14ac:dyDescent="0.25">
      <c r="A113" s="37"/>
      <c r="B113" s="32"/>
      <c r="C113" s="32"/>
      <c r="D113" s="32"/>
      <c r="E113" s="32"/>
      <c r="F113" s="32"/>
      <c r="G113" s="32"/>
      <c r="H113" s="98"/>
      <c r="I113" s="68" t="s">
        <v>359</v>
      </c>
      <c r="J113" s="6" t="s">
        <v>365</v>
      </c>
      <c r="K113" s="6"/>
      <c r="L113" s="194">
        <v>22800</v>
      </c>
      <c r="M113" s="75">
        <v>0</v>
      </c>
      <c r="N113" s="177">
        <v>0</v>
      </c>
      <c r="O113" s="252">
        <f t="shared" si="5"/>
        <v>0</v>
      </c>
      <c r="P113" s="197">
        <v>0</v>
      </c>
    </row>
    <row r="114" spans="1:16" ht="13.9" customHeight="1" x14ac:dyDescent="0.25">
      <c r="A114" s="37"/>
      <c r="B114" s="32"/>
      <c r="C114" s="32"/>
      <c r="D114" s="32"/>
      <c r="E114" s="32"/>
      <c r="F114" s="32"/>
      <c r="G114" s="32"/>
      <c r="H114" s="98"/>
      <c r="I114" s="68" t="s">
        <v>360</v>
      </c>
      <c r="J114" s="6" t="s">
        <v>366</v>
      </c>
      <c r="K114" s="6"/>
      <c r="L114" s="194">
        <v>6000</v>
      </c>
      <c r="M114" s="75">
        <v>0</v>
      </c>
      <c r="N114" s="177">
        <v>0</v>
      </c>
      <c r="O114" s="252">
        <f t="shared" si="5"/>
        <v>0</v>
      </c>
      <c r="P114" s="197">
        <v>0</v>
      </c>
    </row>
    <row r="115" spans="1:16" ht="13.9" customHeight="1" x14ac:dyDescent="0.25">
      <c r="A115" s="37"/>
      <c r="B115" s="32"/>
      <c r="C115" s="32"/>
      <c r="D115" s="32"/>
      <c r="E115" s="32"/>
      <c r="F115" s="32"/>
      <c r="G115" s="32"/>
      <c r="H115" s="98"/>
      <c r="I115" s="68" t="s">
        <v>361</v>
      </c>
      <c r="J115" s="6" t="s">
        <v>367</v>
      </c>
      <c r="K115" s="6"/>
      <c r="L115" s="194">
        <v>7500</v>
      </c>
      <c r="M115" s="75">
        <v>0</v>
      </c>
      <c r="N115" s="177">
        <v>0</v>
      </c>
      <c r="O115" s="252">
        <f t="shared" si="5"/>
        <v>0</v>
      </c>
      <c r="P115" s="197">
        <v>0</v>
      </c>
    </row>
    <row r="116" spans="1:16" ht="13.9" customHeight="1" x14ac:dyDescent="0.25">
      <c r="A116" s="37"/>
      <c r="B116" s="32"/>
      <c r="C116" s="32"/>
      <c r="D116" s="32"/>
      <c r="E116" s="32"/>
      <c r="F116" s="32"/>
      <c r="G116" s="32"/>
      <c r="H116" s="98"/>
      <c r="I116" s="68" t="s">
        <v>362</v>
      </c>
      <c r="J116" s="324" t="s">
        <v>368</v>
      </c>
      <c r="K116" s="324"/>
      <c r="L116" s="194">
        <v>1000</v>
      </c>
      <c r="M116" s="75">
        <v>0</v>
      </c>
      <c r="N116" s="177">
        <v>0</v>
      </c>
      <c r="O116" s="252">
        <f t="shared" si="5"/>
        <v>0</v>
      </c>
      <c r="P116" s="197">
        <v>0</v>
      </c>
    </row>
    <row r="117" spans="1:16" ht="13.9" customHeight="1" x14ac:dyDescent="0.25">
      <c r="A117" s="37"/>
      <c r="B117" s="32"/>
      <c r="C117" s="32"/>
      <c r="D117" s="32"/>
      <c r="E117" s="32"/>
      <c r="F117" s="32"/>
      <c r="G117" s="32"/>
      <c r="H117" s="98"/>
      <c r="I117" s="68" t="s">
        <v>363</v>
      </c>
      <c r="J117" s="6" t="s">
        <v>369</v>
      </c>
      <c r="K117" s="6"/>
      <c r="L117" s="194">
        <v>2400</v>
      </c>
      <c r="M117" s="75">
        <v>0</v>
      </c>
      <c r="N117" s="177">
        <v>0</v>
      </c>
      <c r="O117" s="252">
        <f t="shared" si="5"/>
        <v>0</v>
      </c>
      <c r="P117" s="197">
        <v>0</v>
      </c>
    </row>
    <row r="118" spans="1:16" ht="13.9" customHeight="1" x14ac:dyDescent="0.25">
      <c r="A118" s="37"/>
      <c r="B118" s="32"/>
      <c r="C118" s="32"/>
      <c r="D118" s="32"/>
      <c r="E118" s="32"/>
      <c r="F118" s="32"/>
      <c r="G118" s="32"/>
      <c r="H118" s="98"/>
      <c r="I118" s="68" t="s">
        <v>364</v>
      </c>
      <c r="J118" s="6" t="s">
        <v>370</v>
      </c>
      <c r="K118" s="6"/>
      <c r="L118" s="194">
        <v>15000</v>
      </c>
      <c r="M118" s="75">
        <v>0</v>
      </c>
      <c r="N118" s="177">
        <v>0</v>
      </c>
      <c r="O118" s="252">
        <f t="shared" si="5"/>
        <v>0</v>
      </c>
      <c r="P118" s="197">
        <v>0</v>
      </c>
    </row>
    <row r="119" spans="1:16" ht="13.9" customHeight="1" x14ac:dyDescent="0.25">
      <c r="A119" s="37" t="s">
        <v>44</v>
      </c>
      <c r="B119" s="32"/>
      <c r="C119" s="32" t="s">
        <v>4</v>
      </c>
      <c r="D119" s="32"/>
      <c r="E119" s="32"/>
      <c r="F119" s="32"/>
      <c r="G119" s="32"/>
      <c r="H119" s="98"/>
      <c r="I119" s="68">
        <v>34</v>
      </c>
      <c r="J119" s="6" t="s">
        <v>26</v>
      </c>
      <c r="K119" s="6"/>
      <c r="L119" s="194">
        <f>L120</f>
        <v>3500</v>
      </c>
      <c r="M119" s="75">
        <f>L119*1.01</f>
        <v>3535</v>
      </c>
      <c r="N119" s="177">
        <f>M119*1.01</f>
        <v>3570.35</v>
      </c>
      <c r="O119" s="252">
        <f t="shared" si="5"/>
        <v>101</v>
      </c>
      <c r="P119" s="197">
        <f t="shared" si="6"/>
        <v>101</v>
      </c>
    </row>
    <row r="120" spans="1:16" ht="13.9" customHeight="1" x14ac:dyDescent="0.25">
      <c r="A120" s="37"/>
      <c r="B120" s="32"/>
      <c r="C120" s="32"/>
      <c r="D120" s="32"/>
      <c r="E120" s="32"/>
      <c r="F120" s="32"/>
      <c r="G120" s="32"/>
      <c r="H120" s="98"/>
      <c r="I120" s="68" t="s">
        <v>371</v>
      </c>
      <c r="J120" s="6" t="s">
        <v>372</v>
      </c>
      <c r="K120" s="6"/>
      <c r="L120" s="194">
        <f>L121</f>
        <v>3500</v>
      </c>
      <c r="M120" s="75">
        <v>0</v>
      </c>
      <c r="N120" s="177">
        <v>0</v>
      </c>
      <c r="O120" s="252">
        <f t="shared" si="5"/>
        <v>0</v>
      </c>
      <c r="P120" s="197">
        <v>0</v>
      </c>
    </row>
    <row r="121" spans="1:16" ht="13.9" customHeight="1" x14ac:dyDescent="0.25">
      <c r="A121" s="37"/>
      <c r="B121" s="32"/>
      <c r="C121" s="32"/>
      <c r="D121" s="32"/>
      <c r="E121" s="32"/>
      <c r="F121" s="32"/>
      <c r="G121" s="32"/>
      <c r="H121" s="98"/>
      <c r="I121" s="68" t="s">
        <v>373</v>
      </c>
      <c r="J121" s="6" t="s">
        <v>374</v>
      </c>
      <c r="K121" s="6"/>
      <c r="L121" s="194">
        <v>3500</v>
      </c>
      <c r="M121" s="75">
        <v>0</v>
      </c>
      <c r="N121" s="177">
        <v>0</v>
      </c>
      <c r="O121" s="252">
        <f t="shared" si="5"/>
        <v>0</v>
      </c>
      <c r="P121" s="197">
        <v>0</v>
      </c>
    </row>
    <row r="122" spans="1:16" ht="13.9" customHeight="1" x14ac:dyDescent="0.25">
      <c r="A122" s="37"/>
      <c r="B122" s="32"/>
      <c r="C122" s="32"/>
      <c r="D122" s="32"/>
      <c r="E122" s="32"/>
      <c r="F122" s="32"/>
      <c r="G122" s="32"/>
      <c r="H122" s="98"/>
      <c r="I122" s="68" t="s">
        <v>73</v>
      </c>
      <c r="J122" s="324" t="s">
        <v>74</v>
      </c>
      <c r="K122" s="324"/>
      <c r="L122" s="194">
        <f>L123</f>
        <v>1000</v>
      </c>
      <c r="M122" s="75">
        <f>L122*1.01</f>
        <v>1010</v>
      </c>
      <c r="N122" s="177">
        <f>M122*1.01</f>
        <v>1020.1</v>
      </c>
      <c r="O122" s="252">
        <v>0</v>
      </c>
      <c r="P122" s="197">
        <v>0</v>
      </c>
    </row>
    <row r="123" spans="1:16" ht="13.9" customHeight="1" x14ac:dyDescent="0.25">
      <c r="A123" s="37"/>
      <c r="B123" s="32"/>
      <c r="C123" s="32"/>
      <c r="D123" s="32"/>
      <c r="E123" s="32"/>
      <c r="F123" s="32"/>
      <c r="G123" s="32"/>
      <c r="H123" s="98"/>
      <c r="I123" s="68" t="s">
        <v>411</v>
      </c>
      <c r="J123" s="6" t="s">
        <v>458</v>
      </c>
      <c r="K123" s="6"/>
      <c r="L123" s="194">
        <f>L124</f>
        <v>1000</v>
      </c>
      <c r="M123" s="75">
        <v>0</v>
      </c>
      <c r="N123" s="177">
        <v>0</v>
      </c>
      <c r="O123" s="252">
        <v>0</v>
      </c>
      <c r="P123" s="197">
        <v>0</v>
      </c>
    </row>
    <row r="124" spans="1:16" ht="13.9" customHeight="1" x14ac:dyDescent="0.25">
      <c r="A124" s="37"/>
      <c r="B124" s="32"/>
      <c r="C124" s="32"/>
      <c r="D124" s="32"/>
      <c r="E124" s="32"/>
      <c r="F124" s="32"/>
      <c r="G124" s="32"/>
      <c r="H124" s="98"/>
      <c r="I124" s="68" t="s">
        <v>412</v>
      </c>
      <c r="J124" s="6" t="s">
        <v>413</v>
      </c>
      <c r="K124" s="6"/>
      <c r="L124" s="194">
        <v>1000</v>
      </c>
      <c r="M124" s="75">
        <v>0</v>
      </c>
      <c r="N124" s="177">
        <v>0</v>
      </c>
      <c r="O124" s="252">
        <v>0</v>
      </c>
      <c r="P124" s="197">
        <v>0</v>
      </c>
    </row>
    <row r="125" spans="1:16" ht="13.9" customHeight="1" x14ac:dyDescent="0.25">
      <c r="A125" s="37"/>
      <c r="B125" s="32"/>
      <c r="C125" s="32" t="s">
        <v>4</v>
      </c>
      <c r="D125" s="32"/>
      <c r="E125" s="32" t="s">
        <v>175</v>
      </c>
      <c r="F125" s="32"/>
      <c r="G125" s="32"/>
      <c r="H125" s="98"/>
      <c r="I125" s="68">
        <v>37</v>
      </c>
      <c r="J125" s="6" t="s">
        <v>27</v>
      </c>
      <c r="K125" s="6"/>
      <c r="L125" s="194">
        <f>L126</f>
        <v>104000</v>
      </c>
      <c r="M125" s="75">
        <f>L125*1.01</f>
        <v>105040</v>
      </c>
      <c r="N125" s="177">
        <f>M125*1.01</f>
        <v>106090.4</v>
      </c>
      <c r="O125" s="252">
        <f t="shared" si="5"/>
        <v>101</v>
      </c>
      <c r="P125" s="197">
        <f t="shared" si="6"/>
        <v>101</v>
      </c>
    </row>
    <row r="126" spans="1:16" ht="13.9" customHeight="1" x14ac:dyDescent="0.25">
      <c r="A126" s="37"/>
      <c r="B126" s="32"/>
      <c r="C126" s="32"/>
      <c r="D126" s="32"/>
      <c r="E126" s="32"/>
      <c r="F126" s="32"/>
      <c r="G126" s="32"/>
      <c r="H126" s="98"/>
      <c r="I126" s="68" t="s">
        <v>375</v>
      </c>
      <c r="J126" s="6" t="s">
        <v>376</v>
      </c>
      <c r="K126" s="6"/>
      <c r="L126" s="194">
        <f>L127+L128</f>
        <v>104000</v>
      </c>
      <c r="M126" s="75">
        <v>0</v>
      </c>
      <c r="N126" s="177">
        <v>0</v>
      </c>
      <c r="O126" s="252">
        <f t="shared" si="5"/>
        <v>0</v>
      </c>
      <c r="P126" s="197">
        <v>0</v>
      </c>
    </row>
    <row r="127" spans="1:16" ht="13.9" customHeight="1" x14ac:dyDescent="0.25">
      <c r="A127" s="37"/>
      <c r="B127" s="32"/>
      <c r="C127" s="32"/>
      <c r="D127" s="32"/>
      <c r="E127" s="32"/>
      <c r="F127" s="32"/>
      <c r="G127" s="32"/>
      <c r="H127" s="98"/>
      <c r="I127" s="68" t="s">
        <v>377</v>
      </c>
      <c r="J127" s="6" t="s">
        <v>378</v>
      </c>
      <c r="K127" s="6"/>
      <c r="L127" s="194">
        <v>40000</v>
      </c>
      <c r="M127" s="75">
        <v>0</v>
      </c>
      <c r="N127" s="177">
        <v>0</v>
      </c>
      <c r="O127" s="252">
        <f t="shared" si="5"/>
        <v>0</v>
      </c>
      <c r="P127" s="197">
        <v>0</v>
      </c>
    </row>
    <row r="128" spans="1:16" ht="13.9" customHeight="1" x14ac:dyDescent="0.25">
      <c r="A128" s="37"/>
      <c r="B128" s="32"/>
      <c r="C128" s="32"/>
      <c r="D128" s="32"/>
      <c r="E128" s="32"/>
      <c r="F128" s="32"/>
      <c r="G128" s="32"/>
      <c r="H128" s="98"/>
      <c r="I128" s="68" t="s">
        <v>379</v>
      </c>
      <c r="J128" s="6" t="s">
        <v>380</v>
      </c>
      <c r="K128" s="6"/>
      <c r="L128" s="194">
        <v>64000</v>
      </c>
      <c r="M128" s="75">
        <v>0</v>
      </c>
      <c r="N128" s="177">
        <v>0</v>
      </c>
      <c r="O128" s="252">
        <f t="shared" si="5"/>
        <v>0</v>
      </c>
      <c r="P128" s="197">
        <v>0</v>
      </c>
    </row>
    <row r="129" spans="1:16" ht="13.9" customHeight="1" x14ac:dyDescent="0.25">
      <c r="A129" s="37"/>
      <c r="B129" s="32"/>
      <c r="C129" s="32" t="s">
        <v>4</v>
      </c>
      <c r="D129" s="32"/>
      <c r="E129" s="32" t="s">
        <v>175</v>
      </c>
      <c r="F129" s="32"/>
      <c r="G129" s="32"/>
      <c r="H129" s="98"/>
      <c r="I129" s="68">
        <v>38</v>
      </c>
      <c r="J129" s="6" t="s">
        <v>28</v>
      </c>
      <c r="K129" s="6"/>
      <c r="L129" s="194">
        <f>L130+L133+L135</f>
        <v>144000</v>
      </c>
      <c r="M129" s="75">
        <f>L129*1.01</f>
        <v>145440</v>
      </c>
      <c r="N129" s="177">
        <f>M129*1.01</f>
        <v>146894.39999999999</v>
      </c>
      <c r="O129" s="252">
        <f t="shared" si="5"/>
        <v>101</v>
      </c>
      <c r="P129" s="197">
        <f t="shared" si="6"/>
        <v>101</v>
      </c>
    </row>
    <row r="130" spans="1:16" ht="13.9" customHeight="1" x14ac:dyDescent="0.25">
      <c r="A130" s="37"/>
      <c r="B130" s="32"/>
      <c r="C130" s="32"/>
      <c r="D130" s="32"/>
      <c r="E130" s="32"/>
      <c r="F130" s="32"/>
      <c r="G130" s="32"/>
      <c r="H130" s="98"/>
      <c r="I130" s="68" t="s">
        <v>381</v>
      </c>
      <c r="J130" s="6" t="s">
        <v>300</v>
      </c>
      <c r="K130" s="6"/>
      <c r="L130" s="194">
        <f>L131+L132</f>
        <v>113500</v>
      </c>
      <c r="M130" s="75">
        <v>0</v>
      </c>
      <c r="N130" s="177">
        <v>0</v>
      </c>
      <c r="O130" s="252">
        <f t="shared" si="5"/>
        <v>0</v>
      </c>
      <c r="P130" s="197">
        <v>0</v>
      </c>
    </row>
    <row r="131" spans="1:16" ht="13.9" customHeight="1" x14ac:dyDescent="0.25">
      <c r="A131" s="37"/>
      <c r="B131" s="32"/>
      <c r="C131" s="32"/>
      <c r="D131" s="32"/>
      <c r="E131" s="32"/>
      <c r="F131" s="32"/>
      <c r="G131" s="32"/>
      <c r="H131" s="98"/>
      <c r="I131" s="68" t="s">
        <v>382</v>
      </c>
      <c r="J131" s="6" t="s">
        <v>383</v>
      </c>
      <c r="K131" s="6"/>
      <c r="L131" s="194">
        <v>111500</v>
      </c>
      <c r="M131" s="75">
        <v>0</v>
      </c>
      <c r="N131" s="177">
        <v>0</v>
      </c>
      <c r="O131" s="252">
        <f t="shared" si="5"/>
        <v>0</v>
      </c>
      <c r="P131" s="197">
        <v>0</v>
      </c>
    </row>
    <row r="132" spans="1:16" ht="13.9" customHeight="1" x14ac:dyDescent="0.25">
      <c r="A132" s="37"/>
      <c r="B132" s="32"/>
      <c r="C132" s="32"/>
      <c r="D132" s="32"/>
      <c r="E132" s="32"/>
      <c r="F132" s="32"/>
      <c r="G132" s="32"/>
      <c r="H132" s="98"/>
      <c r="I132" s="68" t="s">
        <v>384</v>
      </c>
      <c r="J132" s="6" t="s">
        <v>385</v>
      </c>
      <c r="K132" s="6"/>
      <c r="L132" s="194">
        <v>2000</v>
      </c>
      <c r="M132" s="75">
        <v>0</v>
      </c>
      <c r="N132" s="177">
        <v>0</v>
      </c>
      <c r="O132" s="252">
        <f t="shared" si="5"/>
        <v>0</v>
      </c>
      <c r="P132" s="197">
        <v>0</v>
      </c>
    </row>
    <row r="133" spans="1:16" ht="13.9" customHeight="1" x14ac:dyDescent="0.25">
      <c r="A133" s="37"/>
      <c r="B133" s="32"/>
      <c r="C133" s="32"/>
      <c r="D133" s="32"/>
      <c r="E133" s="32"/>
      <c r="F133" s="32"/>
      <c r="G133" s="32"/>
      <c r="H133" s="98"/>
      <c r="I133" s="68" t="s">
        <v>386</v>
      </c>
      <c r="J133" s="6" t="s">
        <v>387</v>
      </c>
      <c r="K133" s="6"/>
      <c r="L133" s="194">
        <f>L134</f>
        <v>500</v>
      </c>
      <c r="M133" s="75">
        <v>0</v>
      </c>
      <c r="N133" s="177">
        <v>0</v>
      </c>
      <c r="O133" s="252">
        <v>0</v>
      </c>
      <c r="P133" s="197">
        <v>0</v>
      </c>
    </row>
    <row r="134" spans="1:16" ht="13.9" customHeight="1" x14ac:dyDescent="0.25">
      <c r="A134" s="37"/>
      <c r="B134" s="32"/>
      <c r="C134" s="32"/>
      <c r="D134" s="32"/>
      <c r="E134" s="32"/>
      <c r="F134" s="32"/>
      <c r="G134" s="32"/>
      <c r="H134" s="98"/>
      <c r="I134" s="68" t="s">
        <v>307</v>
      </c>
      <c r="J134" s="6" t="s">
        <v>388</v>
      </c>
      <c r="K134" s="6"/>
      <c r="L134" s="194">
        <v>500</v>
      </c>
      <c r="M134" s="75">
        <v>0</v>
      </c>
      <c r="N134" s="177">
        <v>0</v>
      </c>
      <c r="O134" s="252">
        <v>0</v>
      </c>
      <c r="P134" s="197">
        <v>0</v>
      </c>
    </row>
    <row r="135" spans="1:16" ht="13.9" customHeight="1" x14ac:dyDescent="0.25">
      <c r="A135" s="37"/>
      <c r="B135" s="32"/>
      <c r="C135" s="32"/>
      <c r="D135" s="32"/>
      <c r="E135" s="32"/>
      <c r="F135" s="32"/>
      <c r="G135" s="32"/>
      <c r="H135" s="98"/>
      <c r="I135" s="68" t="s">
        <v>389</v>
      </c>
      <c r="J135" s="6" t="s">
        <v>390</v>
      </c>
      <c r="K135" s="6"/>
      <c r="L135" s="194">
        <f>L136</f>
        <v>30000</v>
      </c>
      <c r="M135" s="75">
        <v>0</v>
      </c>
      <c r="N135" s="177">
        <v>0</v>
      </c>
      <c r="O135" s="252">
        <f t="shared" si="5"/>
        <v>0</v>
      </c>
      <c r="P135" s="197">
        <v>0</v>
      </c>
    </row>
    <row r="136" spans="1:16" ht="13.9" customHeight="1" x14ac:dyDescent="0.25">
      <c r="A136" s="73"/>
      <c r="B136" s="38"/>
      <c r="C136" s="38"/>
      <c r="D136" s="38"/>
      <c r="E136" s="38"/>
      <c r="F136" s="38"/>
      <c r="G136" s="38"/>
      <c r="H136" s="213"/>
      <c r="I136" s="65" t="s">
        <v>391</v>
      </c>
      <c r="J136" s="6" t="s">
        <v>392</v>
      </c>
      <c r="K136" s="6"/>
      <c r="L136" s="195">
        <v>30000</v>
      </c>
      <c r="M136" s="75">
        <v>0</v>
      </c>
      <c r="N136" s="192">
        <v>0</v>
      </c>
      <c r="O136" s="253">
        <f t="shared" si="5"/>
        <v>0</v>
      </c>
      <c r="P136" s="198">
        <v>0</v>
      </c>
    </row>
    <row r="137" spans="1:16" ht="13.15" customHeight="1" x14ac:dyDescent="0.25">
      <c r="A137" s="104"/>
      <c r="B137" s="105"/>
      <c r="C137" s="105" t="s">
        <v>4</v>
      </c>
      <c r="D137" s="105"/>
      <c r="E137" s="105" t="s">
        <v>175</v>
      </c>
      <c r="F137" s="105" t="s">
        <v>176</v>
      </c>
      <c r="G137" s="105" t="s">
        <v>177</v>
      </c>
      <c r="H137" s="106"/>
      <c r="I137" s="47">
        <v>4</v>
      </c>
      <c r="J137" s="100" t="s">
        <v>13</v>
      </c>
      <c r="K137" s="97"/>
      <c r="L137" s="208">
        <f>L138</f>
        <v>1023000</v>
      </c>
      <c r="M137" s="208">
        <f>M138</f>
        <v>1033230</v>
      </c>
      <c r="N137" s="208">
        <f>N138</f>
        <v>1043562.3</v>
      </c>
      <c r="O137" s="243">
        <f>M137/L137*100</f>
        <v>101</v>
      </c>
      <c r="P137" s="200">
        <f>N137/M137*100</f>
        <v>101</v>
      </c>
    </row>
    <row r="138" spans="1:16" ht="13.9" customHeight="1" x14ac:dyDescent="0.25">
      <c r="A138" s="70" t="s">
        <v>44</v>
      </c>
      <c r="B138" s="71"/>
      <c r="C138" s="71" t="s">
        <v>4</v>
      </c>
      <c r="D138" s="71"/>
      <c r="E138" s="71" t="s">
        <v>175</v>
      </c>
      <c r="F138" s="71" t="s">
        <v>176</v>
      </c>
      <c r="G138" s="71"/>
      <c r="H138" s="115"/>
      <c r="I138" s="67">
        <v>42</v>
      </c>
      <c r="J138" s="121" t="s">
        <v>29</v>
      </c>
      <c r="K138" s="66"/>
      <c r="L138" s="251">
        <f>L139+L143+L145</f>
        <v>1023000</v>
      </c>
      <c r="M138" s="196">
        <f>L138*1.01</f>
        <v>1033230</v>
      </c>
      <c r="N138" s="196">
        <f>M138*1.01</f>
        <v>1043562.3</v>
      </c>
      <c r="O138" s="196">
        <f>M138/L138*100</f>
        <v>101</v>
      </c>
      <c r="P138" s="196">
        <f>N138/M138*100</f>
        <v>101</v>
      </c>
    </row>
    <row r="139" spans="1:16" ht="13.9" customHeight="1" x14ac:dyDescent="0.25">
      <c r="A139" s="37"/>
      <c r="B139" s="32"/>
      <c r="C139" s="32"/>
      <c r="D139" s="32"/>
      <c r="E139" s="32"/>
      <c r="F139" s="32"/>
      <c r="G139" s="32"/>
      <c r="H139" s="98"/>
      <c r="I139" s="68" t="s">
        <v>393</v>
      </c>
      <c r="J139" s="5" t="s">
        <v>394</v>
      </c>
      <c r="K139" s="72"/>
      <c r="L139" s="252">
        <f>L140+L141+L142</f>
        <v>986000</v>
      </c>
      <c r="M139" s="197">
        <v>0</v>
      </c>
      <c r="N139" s="197">
        <v>0</v>
      </c>
      <c r="O139" s="197">
        <v>0</v>
      </c>
      <c r="P139" s="197">
        <v>0</v>
      </c>
    </row>
    <row r="140" spans="1:16" ht="13.9" customHeight="1" x14ac:dyDescent="0.25">
      <c r="A140" s="37"/>
      <c r="B140" s="32"/>
      <c r="C140" s="32"/>
      <c r="D140" s="32"/>
      <c r="E140" s="32"/>
      <c r="F140" s="32"/>
      <c r="G140" s="32"/>
      <c r="H140" s="98"/>
      <c r="I140" s="68" t="s">
        <v>395</v>
      </c>
      <c r="J140" s="5" t="s">
        <v>398</v>
      </c>
      <c r="K140" s="72"/>
      <c r="L140" s="252">
        <v>560000</v>
      </c>
      <c r="M140" s="197">
        <v>0</v>
      </c>
      <c r="N140" s="197">
        <v>0</v>
      </c>
      <c r="O140" s="197">
        <v>0</v>
      </c>
      <c r="P140" s="197">
        <v>0</v>
      </c>
    </row>
    <row r="141" spans="1:16" ht="13.9" customHeight="1" x14ac:dyDescent="0.25">
      <c r="A141" s="37"/>
      <c r="B141" s="32"/>
      <c r="C141" s="32"/>
      <c r="D141" s="32"/>
      <c r="E141" s="32"/>
      <c r="F141" s="32"/>
      <c r="G141" s="32"/>
      <c r="H141" s="98"/>
      <c r="I141" s="68" t="s">
        <v>396</v>
      </c>
      <c r="J141" s="5" t="s">
        <v>399</v>
      </c>
      <c r="K141" s="72"/>
      <c r="L141" s="252">
        <v>180000</v>
      </c>
      <c r="M141" s="197">
        <v>0</v>
      </c>
      <c r="N141" s="197">
        <v>0</v>
      </c>
      <c r="O141" s="197">
        <v>0</v>
      </c>
      <c r="P141" s="197">
        <v>0</v>
      </c>
    </row>
    <row r="142" spans="1:16" ht="13.9" customHeight="1" x14ac:dyDescent="0.25">
      <c r="A142" s="37"/>
      <c r="B142" s="32"/>
      <c r="C142" s="32"/>
      <c r="D142" s="32"/>
      <c r="E142" s="32"/>
      <c r="F142" s="32"/>
      <c r="G142" s="32"/>
      <c r="H142" s="98"/>
      <c r="I142" s="68" t="s">
        <v>397</v>
      </c>
      <c r="J142" s="5" t="s">
        <v>400</v>
      </c>
      <c r="K142" s="72"/>
      <c r="L142" s="252">
        <v>246000</v>
      </c>
      <c r="M142" s="197">
        <v>0</v>
      </c>
      <c r="N142" s="197">
        <v>0</v>
      </c>
      <c r="O142" s="197">
        <v>0</v>
      </c>
      <c r="P142" s="197">
        <v>0</v>
      </c>
    </row>
    <row r="143" spans="1:16" ht="13.9" customHeight="1" x14ac:dyDescent="0.25">
      <c r="A143" s="37"/>
      <c r="B143" s="32"/>
      <c r="C143" s="32"/>
      <c r="D143" s="32"/>
      <c r="E143" s="32"/>
      <c r="F143" s="32"/>
      <c r="G143" s="32"/>
      <c r="H143" s="98"/>
      <c r="I143" s="68" t="s">
        <v>401</v>
      </c>
      <c r="J143" s="5" t="s">
        <v>402</v>
      </c>
      <c r="K143" s="72"/>
      <c r="L143" s="252">
        <f>L144</f>
        <v>2000</v>
      </c>
      <c r="M143" s="197">
        <v>0</v>
      </c>
      <c r="N143" s="197">
        <v>0</v>
      </c>
      <c r="O143" s="197">
        <v>0</v>
      </c>
      <c r="P143" s="197">
        <v>0</v>
      </c>
    </row>
    <row r="144" spans="1:16" ht="13.9" customHeight="1" x14ac:dyDescent="0.25">
      <c r="A144" s="37"/>
      <c r="B144" s="32"/>
      <c r="C144" s="32"/>
      <c r="D144" s="32"/>
      <c r="E144" s="32"/>
      <c r="F144" s="32"/>
      <c r="G144" s="32"/>
      <c r="H144" s="98"/>
      <c r="I144" s="68" t="s">
        <v>424</v>
      </c>
      <c r="J144" s="5" t="s">
        <v>425</v>
      </c>
      <c r="K144" s="72"/>
      <c r="L144" s="252">
        <v>2000</v>
      </c>
      <c r="M144" s="197">
        <v>0</v>
      </c>
      <c r="N144" s="197">
        <v>0</v>
      </c>
      <c r="O144" s="197">
        <v>0</v>
      </c>
      <c r="P144" s="197">
        <v>0</v>
      </c>
    </row>
    <row r="145" spans="1:16" ht="13.9" customHeight="1" x14ac:dyDescent="0.25">
      <c r="A145" s="37"/>
      <c r="B145" s="32"/>
      <c r="C145" s="32"/>
      <c r="D145" s="32"/>
      <c r="E145" s="32"/>
      <c r="F145" s="32"/>
      <c r="G145" s="32"/>
      <c r="H145" s="98"/>
      <c r="I145" s="68" t="s">
        <v>403</v>
      </c>
      <c r="J145" s="5" t="s">
        <v>404</v>
      </c>
      <c r="K145" s="72"/>
      <c r="L145" s="252">
        <f>L146</f>
        <v>35000</v>
      </c>
      <c r="M145" s="197">
        <v>0</v>
      </c>
      <c r="N145" s="197">
        <v>0</v>
      </c>
      <c r="O145" s="197">
        <v>0</v>
      </c>
      <c r="P145" s="197">
        <v>0</v>
      </c>
    </row>
    <row r="146" spans="1:16" ht="13.9" customHeight="1" x14ac:dyDescent="0.25">
      <c r="A146" s="73"/>
      <c r="B146" s="38"/>
      <c r="C146" s="38"/>
      <c r="D146" s="38"/>
      <c r="E146" s="38"/>
      <c r="F146" s="38"/>
      <c r="G146" s="38"/>
      <c r="H146" s="213"/>
      <c r="I146" s="68" t="s">
        <v>405</v>
      </c>
      <c r="J146" s="5" t="s">
        <v>406</v>
      </c>
      <c r="K146" s="72"/>
      <c r="L146" s="253">
        <v>35000</v>
      </c>
      <c r="M146" s="197">
        <v>0</v>
      </c>
      <c r="N146" s="197">
        <v>0</v>
      </c>
      <c r="O146" s="197">
        <v>0</v>
      </c>
      <c r="P146" s="197">
        <v>0</v>
      </c>
    </row>
    <row r="147" spans="1:16" ht="13.9" customHeight="1" x14ac:dyDescent="0.25">
      <c r="A147" s="39"/>
      <c r="B147" s="40"/>
      <c r="C147" s="40"/>
      <c r="D147" s="40"/>
      <c r="E147" s="40"/>
      <c r="F147" s="40"/>
      <c r="G147" s="40"/>
      <c r="H147" s="40"/>
      <c r="I147" s="9" t="s">
        <v>214</v>
      </c>
      <c r="J147" s="9"/>
      <c r="K147" s="9"/>
      <c r="L147" s="10"/>
      <c r="M147" s="10"/>
      <c r="N147" s="10"/>
      <c r="O147" s="254"/>
      <c r="P147" s="255"/>
    </row>
    <row r="148" spans="1:16" ht="13.9" customHeight="1" x14ac:dyDescent="0.25">
      <c r="A148" s="107"/>
      <c r="B148" s="108"/>
      <c r="C148" s="108"/>
      <c r="D148" s="108"/>
      <c r="E148" s="108"/>
      <c r="F148" s="108"/>
      <c r="G148" s="108"/>
      <c r="H148" s="109" t="s">
        <v>70</v>
      </c>
      <c r="I148" s="110" t="s">
        <v>70</v>
      </c>
      <c r="J148" s="111" t="s">
        <v>14</v>
      </c>
      <c r="K148" s="112"/>
      <c r="L148" s="207">
        <f>L149</f>
        <v>235000</v>
      </c>
      <c r="M148" s="207">
        <f>M149</f>
        <v>237350</v>
      </c>
      <c r="N148" s="207">
        <f>N149</f>
        <v>239723.5</v>
      </c>
      <c r="O148" s="247">
        <f t="shared" ref="O148:P151" si="7">M148/L148*100</f>
        <v>101</v>
      </c>
      <c r="P148" s="244">
        <f t="shared" si="7"/>
        <v>101</v>
      </c>
    </row>
    <row r="149" spans="1:16" ht="13.9" customHeight="1" x14ac:dyDescent="0.25">
      <c r="A149" s="70"/>
      <c r="B149" s="71"/>
      <c r="C149" s="71"/>
      <c r="D149" s="71"/>
      <c r="E149" s="71"/>
      <c r="F149" s="71"/>
      <c r="G149" s="71"/>
      <c r="H149" s="115"/>
      <c r="I149" s="132" t="s">
        <v>439</v>
      </c>
      <c r="J149" s="121" t="s">
        <v>440</v>
      </c>
      <c r="K149" s="66"/>
      <c r="L149" s="154">
        <v>235000</v>
      </c>
      <c r="M149" s="204">
        <f>L149*1.01</f>
        <v>237350</v>
      </c>
      <c r="N149" s="204">
        <f>M149*1.01</f>
        <v>239723.5</v>
      </c>
      <c r="O149" s="248">
        <f t="shared" si="7"/>
        <v>101</v>
      </c>
      <c r="P149" s="245">
        <f t="shared" si="7"/>
        <v>101</v>
      </c>
    </row>
    <row r="150" spans="1:16" ht="13.9" customHeight="1" x14ac:dyDescent="0.25">
      <c r="A150" s="104"/>
      <c r="B150" s="105"/>
      <c r="C150" s="105"/>
      <c r="D150" s="105"/>
      <c r="E150" s="105"/>
      <c r="F150" s="105"/>
      <c r="G150" s="105"/>
      <c r="H150" s="106" t="s">
        <v>70</v>
      </c>
      <c r="I150" s="47">
        <v>5</v>
      </c>
      <c r="J150" s="100" t="s">
        <v>15</v>
      </c>
      <c r="K150" s="97"/>
      <c r="L150" s="207">
        <f>L151</f>
        <v>16000</v>
      </c>
      <c r="M150" s="207">
        <f>M151</f>
        <v>16160</v>
      </c>
      <c r="N150" s="207">
        <f>N151</f>
        <v>16321.6</v>
      </c>
      <c r="O150" s="247">
        <f t="shared" si="7"/>
        <v>101</v>
      </c>
      <c r="P150" s="244">
        <f t="shared" si="7"/>
        <v>101</v>
      </c>
    </row>
    <row r="151" spans="1:16" ht="13.9" customHeight="1" x14ac:dyDescent="0.25">
      <c r="A151" s="141"/>
      <c r="B151" s="95"/>
      <c r="C151" s="95"/>
      <c r="D151" s="95"/>
      <c r="E151" s="95"/>
      <c r="F151" s="95"/>
      <c r="G151" s="95"/>
      <c r="H151" s="142"/>
      <c r="I151" s="143" t="s">
        <v>441</v>
      </c>
      <c r="J151" s="122" t="s">
        <v>442</v>
      </c>
      <c r="K151" s="63"/>
      <c r="L151" s="154">
        <v>16000</v>
      </c>
      <c r="M151" s="154">
        <f>L151*1.01</f>
        <v>16160</v>
      </c>
      <c r="N151" s="154">
        <f>M151*1.01</f>
        <v>16321.6</v>
      </c>
      <c r="O151" s="249">
        <f t="shared" si="7"/>
        <v>101</v>
      </c>
      <c r="P151" s="246">
        <f t="shared" si="7"/>
        <v>101</v>
      </c>
    </row>
    <row r="152" spans="1:16" ht="13.9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135"/>
      <c r="J152" s="6"/>
      <c r="K152" s="6"/>
      <c r="L152" s="163"/>
      <c r="M152" s="163"/>
      <c r="N152" s="163"/>
      <c r="O152" s="163"/>
      <c r="P152" s="164"/>
    </row>
    <row r="153" spans="1:16" ht="47.45" customHeight="1" x14ac:dyDescent="0.25">
      <c r="A153" s="338" t="s">
        <v>244</v>
      </c>
      <c r="B153" s="339"/>
      <c r="C153" s="339"/>
      <c r="D153" s="339"/>
      <c r="E153" s="339"/>
      <c r="F153" s="339"/>
      <c r="G153" s="339"/>
      <c r="H153" s="339"/>
      <c r="I153" s="339"/>
      <c r="J153" s="339"/>
      <c r="K153" s="340"/>
      <c r="L153" s="211" t="s">
        <v>443</v>
      </c>
      <c r="M153" s="211" t="s">
        <v>454</v>
      </c>
      <c r="N153" s="211" t="s">
        <v>455</v>
      </c>
      <c r="O153" s="211" t="s">
        <v>456</v>
      </c>
      <c r="P153" s="239" t="s">
        <v>457</v>
      </c>
    </row>
    <row r="154" spans="1:16" ht="13.9" customHeight="1" x14ac:dyDescent="0.25">
      <c r="A154" s="341" t="s">
        <v>220</v>
      </c>
      <c r="B154" s="342"/>
      <c r="C154" s="342"/>
      <c r="D154" s="342"/>
      <c r="E154" s="342"/>
      <c r="F154" s="342"/>
      <c r="G154" s="342"/>
      <c r="H154" s="342"/>
      <c r="I154" s="342"/>
      <c r="J154" s="342"/>
      <c r="K154" s="342"/>
      <c r="L154" s="304">
        <f>L155+L157+L159+L161+L163+L166+L168+L173+L177</f>
        <v>1963300</v>
      </c>
      <c r="M154" s="304">
        <f>L154*1.01</f>
        <v>1982933</v>
      </c>
      <c r="N154" s="304">
        <f>M154*1.01</f>
        <v>2002762.33</v>
      </c>
      <c r="O154" s="304">
        <f>M154/L154*100</f>
        <v>101</v>
      </c>
      <c r="P154" s="305">
        <f>N154/M154*100</f>
        <v>101</v>
      </c>
    </row>
    <row r="155" spans="1:16" ht="13.9" customHeight="1" x14ac:dyDescent="0.25">
      <c r="A155" s="329" t="s">
        <v>221</v>
      </c>
      <c r="B155" s="330"/>
      <c r="C155" s="330"/>
      <c r="D155" s="330"/>
      <c r="E155" s="330"/>
      <c r="F155" s="330"/>
      <c r="G155" s="330"/>
      <c r="H155" s="330"/>
      <c r="I155" s="330"/>
      <c r="J155" s="330"/>
      <c r="K155" s="330"/>
      <c r="L155" s="302">
        <f>L156</f>
        <v>458300</v>
      </c>
      <c r="M155" s="302">
        <f t="shared" ref="M155:N180" si="8">L155*1.01</f>
        <v>462883</v>
      </c>
      <c r="N155" s="302">
        <f t="shared" si="8"/>
        <v>467511.83</v>
      </c>
      <c r="O155" s="302">
        <f t="shared" ref="O155:O180" si="9">M155/L155*100</f>
        <v>101</v>
      </c>
      <c r="P155" s="303">
        <f t="shared" ref="P155:P180" si="10">N155/M155*100</f>
        <v>101</v>
      </c>
    </row>
    <row r="156" spans="1:16" ht="13.9" customHeight="1" x14ac:dyDescent="0.25">
      <c r="A156" s="327" t="s">
        <v>222</v>
      </c>
      <c r="B156" s="328"/>
      <c r="C156" s="328"/>
      <c r="D156" s="328"/>
      <c r="E156" s="328"/>
      <c r="F156" s="328"/>
      <c r="G156" s="328"/>
      <c r="H156" s="328"/>
      <c r="I156" s="328"/>
      <c r="J156" s="328"/>
      <c r="K156" s="328"/>
      <c r="L156" s="154">
        <v>458300</v>
      </c>
      <c r="M156" s="165">
        <f t="shared" si="8"/>
        <v>462883</v>
      </c>
      <c r="N156" s="165">
        <f t="shared" si="8"/>
        <v>467511.83</v>
      </c>
      <c r="O156" s="165">
        <f t="shared" si="9"/>
        <v>101</v>
      </c>
      <c r="P156" s="167">
        <f t="shared" si="10"/>
        <v>101</v>
      </c>
    </row>
    <row r="157" spans="1:16" ht="13.9" customHeight="1" x14ac:dyDescent="0.25">
      <c r="A157" s="343" t="s">
        <v>223</v>
      </c>
      <c r="B157" s="344"/>
      <c r="C157" s="344"/>
      <c r="D157" s="344"/>
      <c r="E157" s="344"/>
      <c r="F157" s="344"/>
      <c r="G157" s="344"/>
      <c r="H157" s="344"/>
      <c r="I157" s="344"/>
      <c r="J157" s="344"/>
      <c r="K157" s="344"/>
      <c r="L157" s="302">
        <f>L158</f>
        <v>79000</v>
      </c>
      <c r="M157" s="302">
        <f t="shared" si="8"/>
        <v>79790</v>
      </c>
      <c r="N157" s="302">
        <f t="shared" si="8"/>
        <v>80587.899999999994</v>
      </c>
      <c r="O157" s="302">
        <f t="shared" si="9"/>
        <v>101</v>
      </c>
      <c r="P157" s="303">
        <f t="shared" si="10"/>
        <v>101</v>
      </c>
    </row>
    <row r="158" spans="1:16" ht="13.9" customHeight="1" x14ac:dyDescent="0.25">
      <c r="A158" s="327" t="s">
        <v>224</v>
      </c>
      <c r="B158" s="328"/>
      <c r="C158" s="328"/>
      <c r="D158" s="328"/>
      <c r="E158" s="328"/>
      <c r="F158" s="328"/>
      <c r="G158" s="328"/>
      <c r="H158" s="328"/>
      <c r="I158" s="328"/>
      <c r="J158" s="328"/>
      <c r="K158" s="328"/>
      <c r="L158" s="154">
        <v>79000</v>
      </c>
      <c r="M158" s="165">
        <f t="shared" si="8"/>
        <v>79790</v>
      </c>
      <c r="N158" s="165">
        <f t="shared" si="8"/>
        <v>80587.899999999994</v>
      </c>
      <c r="O158" s="165">
        <f t="shared" si="9"/>
        <v>101</v>
      </c>
      <c r="P158" s="167">
        <f t="shared" si="10"/>
        <v>101</v>
      </c>
    </row>
    <row r="159" spans="1:16" ht="13.9" customHeight="1" x14ac:dyDescent="0.25">
      <c r="A159" s="329" t="s">
        <v>225</v>
      </c>
      <c r="B159" s="330"/>
      <c r="C159" s="330"/>
      <c r="D159" s="330"/>
      <c r="E159" s="330"/>
      <c r="F159" s="330"/>
      <c r="G159" s="330"/>
      <c r="H159" s="330"/>
      <c r="I159" s="330"/>
      <c r="J159" s="330"/>
      <c r="K159" s="330"/>
      <c r="L159" s="302">
        <f>L160</f>
        <v>420000</v>
      </c>
      <c r="M159" s="302">
        <f t="shared" si="8"/>
        <v>424200</v>
      </c>
      <c r="N159" s="302">
        <f t="shared" si="8"/>
        <v>428442</v>
      </c>
      <c r="O159" s="302">
        <f t="shared" si="9"/>
        <v>101</v>
      </c>
      <c r="P159" s="303">
        <f t="shared" si="10"/>
        <v>101</v>
      </c>
    </row>
    <row r="160" spans="1:16" ht="13.9" customHeight="1" x14ac:dyDescent="0.25">
      <c r="A160" s="327" t="s">
        <v>226</v>
      </c>
      <c r="B160" s="328"/>
      <c r="C160" s="328"/>
      <c r="D160" s="328"/>
      <c r="E160" s="328"/>
      <c r="F160" s="328"/>
      <c r="G160" s="328"/>
      <c r="H160" s="328"/>
      <c r="I160" s="328"/>
      <c r="J160" s="328"/>
      <c r="K160" s="328"/>
      <c r="L160" s="154">
        <v>420000</v>
      </c>
      <c r="M160" s="165">
        <f t="shared" si="8"/>
        <v>424200</v>
      </c>
      <c r="N160" s="165">
        <f t="shared" si="8"/>
        <v>428442</v>
      </c>
      <c r="O160" s="165">
        <f t="shared" si="9"/>
        <v>101</v>
      </c>
      <c r="P160" s="167">
        <f t="shared" si="10"/>
        <v>101</v>
      </c>
    </row>
    <row r="161" spans="1:16" ht="13.9" customHeight="1" x14ac:dyDescent="0.25">
      <c r="A161" s="329" t="s">
        <v>227</v>
      </c>
      <c r="B161" s="330"/>
      <c r="C161" s="330"/>
      <c r="D161" s="330"/>
      <c r="E161" s="330"/>
      <c r="F161" s="330"/>
      <c r="G161" s="330"/>
      <c r="H161" s="330"/>
      <c r="I161" s="330"/>
      <c r="J161" s="330"/>
      <c r="K161" s="330"/>
      <c r="L161" s="302">
        <f>L162</f>
        <v>5000</v>
      </c>
      <c r="M161" s="302">
        <f t="shared" si="8"/>
        <v>5050</v>
      </c>
      <c r="N161" s="302">
        <f t="shared" si="8"/>
        <v>5100.5</v>
      </c>
      <c r="O161" s="302">
        <f t="shared" si="9"/>
        <v>101</v>
      </c>
      <c r="P161" s="303">
        <f t="shared" si="10"/>
        <v>101</v>
      </c>
    </row>
    <row r="162" spans="1:16" ht="13.9" customHeight="1" x14ac:dyDescent="0.25">
      <c r="A162" s="327" t="s">
        <v>228</v>
      </c>
      <c r="B162" s="328"/>
      <c r="C162" s="328"/>
      <c r="D162" s="328"/>
      <c r="E162" s="328"/>
      <c r="F162" s="328"/>
      <c r="G162" s="328"/>
      <c r="H162" s="328"/>
      <c r="I162" s="328"/>
      <c r="J162" s="328"/>
      <c r="K162" s="328"/>
      <c r="L162" s="154">
        <v>5000</v>
      </c>
      <c r="M162" s="165">
        <f t="shared" si="8"/>
        <v>5050</v>
      </c>
      <c r="N162" s="165">
        <f t="shared" si="8"/>
        <v>5100.5</v>
      </c>
      <c r="O162" s="165">
        <f t="shared" si="9"/>
        <v>101</v>
      </c>
      <c r="P162" s="167">
        <f t="shared" si="10"/>
        <v>101</v>
      </c>
    </row>
    <row r="163" spans="1:16" ht="13.9" customHeight="1" x14ac:dyDescent="0.25">
      <c r="A163" s="329" t="s">
        <v>229</v>
      </c>
      <c r="B163" s="330"/>
      <c r="C163" s="330"/>
      <c r="D163" s="330"/>
      <c r="E163" s="330"/>
      <c r="F163" s="330"/>
      <c r="G163" s="330"/>
      <c r="H163" s="330"/>
      <c r="I163" s="330"/>
      <c r="J163" s="330"/>
      <c r="K163" s="330"/>
      <c r="L163" s="302">
        <f>L164+L165</f>
        <v>318000</v>
      </c>
      <c r="M163" s="302">
        <f t="shared" si="8"/>
        <v>321180</v>
      </c>
      <c r="N163" s="302">
        <f t="shared" si="8"/>
        <v>324391.8</v>
      </c>
      <c r="O163" s="302">
        <f t="shared" si="9"/>
        <v>101</v>
      </c>
      <c r="P163" s="303">
        <f t="shared" si="10"/>
        <v>101</v>
      </c>
    </row>
    <row r="164" spans="1:16" ht="13.9" customHeight="1" x14ac:dyDescent="0.25">
      <c r="A164" s="327" t="s">
        <v>230</v>
      </c>
      <c r="B164" s="328"/>
      <c r="C164" s="328"/>
      <c r="D164" s="328"/>
      <c r="E164" s="328"/>
      <c r="F164" s="328"/>
      <c r="G164" s="328"/>
      <c r="H164" s="328"/>
      <c r="I164" s="328"/>
      <c r="J164" s="328"/>
      <c r="K164" s="328"/>
      <c r="L164" s="154">
        <v>260000</v>
      </c>
      <c r="M164" s="165">
        <f t="shared" si="8"/>
        <v>262600</v>
      </c>
      <c r="N164" s="165">
        <f t="shared" si="8"/>
        <v>265226</v>
      </c>
      <c r="O164" s="165">
        <f t="shared" si="9"/>
        <v>101</v>
      </c>
      <c r="P164" s="167">
        <f t="shared" si="10"/>
        <v>101</v>
      </c>
    </row>
    <row r="165" spans="1:16" ht="13.9" customHeight="1" x14ac:dyDescent="0.25">
      <c r="A165" s="327" t="s">
        <v>231</v>
      </c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154">
        <v>58000</v>
      </c>
      <c r="M165" s="165">
        <f t="shared" si="8"/>
        <v>58580</v>
      </c>
      <c r="N165" s="165">
        <f t="shared" si="8"/>
        <v>59165.8</v>
      </c>
      <c r="O165" s="165">
        <f t="shared" si="9"/>
        <v>101</v>
      </c>
      <c r="P165" s="167">
        <f t="shared" si="10"/>
        <v>101</v>
      </c>
    </row>
    <row r="166" spans="1:16" ht="13.9" customHeight="1" x14ac:dyDescent="0.25">
      <c r="A166" s="329" t="s">
        <v>232</v>
      </c>
      <c r="B166" s="330"/>
      <c r="C166" s="330"/>
      <c r="D166" s="330"/>
      <c r="E166" s="330"/>
      <c r="F166" s="330"/>
      <c r="G166" s="330"/>
      <c r="H166" s="330"/>
      <c r="I166" s="330"/>
      <c r="J166" s="330"/>
      <c r="K166" s="330"/>
      <c r="L166" s="302">
        <f>L167</f>
        <v>4000</v>
      </c>
      <c r="M166" s="302">
        <f t="shared" si="8"/>
        <v>4040</v>
      </c>
      <c r="N166" s="302">
        <f t="shared" si="8"/>
        <v>4080.4</v>
      </c>
      <c r="O166" s="302">
        <f t="shared" si="9"/>
        <v>101</v>
      </c>
      <c r="P166" s="303">
        <f t="shared" si="10"/>
        <v>101</v>
      </c>
    </row>
    <row r="167" spans="1:16" ht="13.9" customHeight="1" x14ac:dyDescent="0.25">
      <c r="A167" s="327" t="s">
        <v>233</v>
      </c>
      <c r="B167" s="328"/>
      <c r="C167" s="328"/>
      <c r="D167" s="328"/>
      <c r="E167" s="328"/>
      <c r="F167" s="328"/>
      <c r="G167" s="328"/>
      <c r="H167" s="328"/>
      <c r="I167" s="328"/>
      <c r="J167" s="328"/>
      <c r="K167" s="328"/>
      <c r="L167" s="154">
        <v>4000</v>
      </c>
      <c r="M167" s="165">
        <f t="shared" si="8"/>
        <v>4040</v>
      </c>
      <c r="N167" s="165">
        <f t="shared" si="8"/>
        <v>4080.4</v>
      </c>
      <c r="O167" s="165">
        <f t="shared" si="9"/>
        <v>101</v>
      </c>
      <c r="P167" s="167">
        <f t="shared" si="10"/>
        <v>101</v>
      </c>
    </row>
    <row r="168" spans="1:16" ht="13.9" customHeight="1" x14ac:dyDescent="0.25">
      <c r="A168" s="329" t="s">
        <v>234</v>
      </c>
      <c r="B168" s="330"/>
      <c r="C168" s="330"/>
      <c r="D168" s="330"/>
      <c r="E168" s="330"/>
      <c r="F168" s="330"/>
      <c r="G168" s="330"/>
      <c r="H168" s="330"/>
      <c r="I168" s="330"/>
      <c r="J168" s="330"/>
      <c r="K168" s="330"/>
      <c r="L168" s="302">
        <f>L169+L170+L171+L172</f>
        <v>74000</v>
      </c>
      <c r="M168" s="302">
        <f t="shared" si="8"/>
        <v>74740</v>
      </c>
      <c r="N168" s="302">
        <f t="shared" si="8"/>
        <v>75487.399999999994</v>
      </c>
      <c r="O168" s="302">
        <f t="shared" si="9"/>
        <v>101</v>
      </c>
      <c r="P168" s="303">
        <f t="shared" si="10"/>
        <v>101</v>
      </c>
    </row>
    <row r="169" spans="1:16" ht="13.9" customHeight="1" x14ac:dyDescent="0.25">
      <c r="A169" s="327" t="s">
        <v>235</v>
      </c>
      <c r="B169" s="328"/>
      <c r="C169" s="328"/>
      <c r="D169" s="328"/>
      <c r="E169" s="328"/>
      <c r="F169" s="328"/>
      <c r="G169" s="328"/>
      <c r="H169" s="328"/>
      <c r="I169" s="328"/>
      <c r="J169" s="328"/>
      <c r="K169" s="328"/>
      <c r="L169" s="154">
        <v>2000</v>
      </c>
      <c r="M169" s="165">
        <f t="shared" si="8"/>
        <v>2020</v>
      </c>
      <c r="N169" s="165">
        <f t="shared" si="8"/>
        <v>2040.2</v>
      </c>
      <c r="O169" s="165">
        <f t="shared" si="9"/>
        <v>101</v>
      </c>
      <c r="P169" s="167">
        <f t="shared" si="10"/>
        <v>101</v>
      </c>
    </row>
    <row r="170" spans="1:16" ht="13.9" customHeight="1" x14ac:dyDescent="0.25">
      <c r="A170" s="327" t="s">
        <v>245</v>
      </c>
      <c r="B170" s="328"/>
      <c r="C170" s="328"/>
      <c r="D170" s="328"/>
      <c r="E170" s="328"/>
      <c r="F170" s="328"/>
      <c r="G170" s="328"/>
      <c r="H170" s="328"/>
      <c r="I170" s="328"/>
      <c r="J170" s="328"/>
      <c r="K170" s="328"/>
      <c r="L170" s="154">
        <v>16000</v>
      </c>
      <c r="M170" s="165">
        <f t="shared" si="8"/>
        <v>16160</v>
      </c>
      <c r="N170" s="165">
        <f t="shared" si="8"/>
        <v>16321.6</v>
      </c>
      <c r="O170" s="165">
        <f t="shared" si="9"/>
        <v>101</v>
      </c>
      <c r="P170" s="167">
        <f t="shared" si="10"/>
        <v>101</v>
      </c>
    </row>
    <row r="171" spans="1:16" ht="13.9" customHeight="1" x14ac:dyDescent="0.25">
      <c r="A171" s="327" t="s">
        <v>236</v>
      </c>
      <c r="B171" s="328"/>
      <c r="C171" s="328"/>
      <c r="D171" s="328"/>
      <c r="E171" s="328"/>
      <c r="F171" s="328"/>
      <c r="G171" s="328"/>
      <c r="H171" s="328"/>
      <c r="I171" s="328"/>
      <c r="J171" s="328"/>
      <c r="K171" s="328"/>
      <c r="L171" s="154">
        <v>5000</v>
      </c>
      <c r="M171" s="165">
        <f t="shared" si="8"/>
        <v>5050</v>
      </c>
      <c r="N171" s="165">
        <f t="shared" si="8"/>
        <v>5100.5</v>
      </c>
      <c r="O171" s="165">
        <f t="shared" si="9"/>
        <v>101</v>
      </c>
      <c r="P171" s="167">
        <f t="shared" si="10"/>
        <v>101</v>
      </c>
    </row>
    <row r="172" spans="1:16" ht="13.9" customHeight="1" x14ac:dyDescent="0.25">
      <c r="A172" s="327" t="s">
        <v>246</v>
      </c>
      <c r="B172" s="328"/>
      <c r="C172" s="328"/>
      <c r="D172" s="328"/>
      <c r="E172" s="328"/>
      <c r="F172" s="328"/>
      <c r="G172" s="328"/>
      <c r="H172" s="328"/>
      <c r="I172" s="328"/>
      <c r="J172" s="328"/>
      <c r="K172" s="328"/>
      <c r="L172" s="154">
        <v>51000</v>
      </c>
      <c r="M172" s="165">
        <f t="shared" si="8"/>
        <v>51510</v>
      </c>
      <c r="N172" s="165">
        <f t="shared" si="8"/>
        <v>52025.1</v>
      </c>
      <c r="O172" s="165">
        <f t="shared" si="9"/>
        <v>101</v>
      </c>
      <c r="P172" s="167">
        <f t="shared" si="10"/>
        <v>101</v>
      </c>
    </row>
    <row r="173" spans="1:16" ht="13.9" customHeight="1" x14ac:dyDescent="0.25">
      <c r="A173" s="329" t="s">
        <v>237</v>
      </c>
      <c r="B173" s="330"/>
      <c r="C173" s="330"/>
      <c r="D173" s="330"/>
      <c r="E173" s="330"/>
      <c r="F173" s="330"/>
      <c r="G173" s="330"/>
      <c r="H173" s="330"/>
      <c r="I173" s="330"/>
      <c r="J173" s="330"/>
      <c r="K173" s="330"/>
      <c r="L173" s="302">
        <f>L174+L175+L176</f>
        <v>82000</v>
      </c>
      <c r="M173" s="302">
        <f t="shared" si="8"/>
        <v>82820</v>
      </c>
      <c r="N173" s="302">
        <f t="shared" si="8"/>
        <v>83648.2</v>
      </c>
      <c r="O173" s="302">
        <f t="shared" si="9"/>
        <v>101</v>
      </c>
      <c r="P173" s="303">
        <f t="shared" si="10"/>
        <v>101</v>
      </c>
    </row>
    <row r="174" spans="1:16" ht="13.9" customHeight="1" x14ac:dyDescent="0.25">
      <c r="A174" s="327" t="s">
        <v>247</v>
      </c>
      <c r="B174" s="328"/>
      <c r="C174" s="328"/>
      <c r="D174" s="328"/>
      <c r="E174" s="328"/>
      <c r="F174" s="328"/>
      <c r="G174" s="328"/>
      <c r="H174" s="328"/>
      <c r="I174" s="328"/>
      <c r="J174" s="328"/>
      <c r="K174" s="328"/>
      <c r="L174" s="154">
        <v>50000</v>
      </c>
      <c r="M174" s="165">
        <f t="shared" si="8"/>
        <v>50500</v>
      </c>
      <c r="N174" s="165">
        <f t="shared" si="8"/>
        <v>51005</v>
      </c>
      <c r="O174" s="165">
        <f t="shared" si="9"/>
        <v>101</v>
      </c>
      <c r="P174" s="167">
        <f t="shared" si="10"/>
        <v>101</v>
      </c>
    </row>
    <row r="175" spans="1:16" ht="13.9" customHeight="1" x14ac:dyDescent="0.25">
      <c r="A175" s="327" t="s">
        <v>238</v>
      </c>
      <c r="B175" s="328"/>
      <c r="C175" s="328"/>
      <c r="D175" s="328"/>
      <c r="E175" s="328"/>
      <c r="F175" s="328"/>
      <c r="G175" s="328"/>
      <c r="H175" s="328"/>
      <c r="I175" s="328"/>
      <c r="J175" s="328"/>
      <c r="K175" s="328"/>
      <c r="L175" s="154">
        <v>4000</v>
      </c>
      <c r="M175" s="165">
        <f t="shared" si="8"/>
        <v>4040</v>
      </c>
      <c r="N175" s="165">
        <f t="shared" si="8"/>
        <v>4080.4</v>
      </c>
      <c r="O175" s="165">
        <f t="shared" si="9"/>
        <v>101</v>
      </c>
      <c r="P175" s="167">
        <f t="shared" si="10"/>
        <v>101</v>
      </c>
    </row>
    <row r="176" spans="1:16" ht="13.9" customHeight="1" x14ac:dyDescent="0.25">
      <c r="A176" s="327" t="s">
        <v>239</v>
      </c>
      <c r="B176" s="328"/>
      <c r="C176" s="328"/>
      <c r="D176" s="328"/>
      <c r="E176" s="328"/>
      <c r="F176" s="328"/>
      <c r="G176" s="328"/>
      <c r="H176" s="328"/>
      <c r="I176" s="328"/>
      <c r="J176" s="328"/>
      <c r="K176" s="328"/>
      <c r="L176" s="154">
        <v>28000</v>
      </c>
      <c r="M176" s="165">
        <f t="shared" si="8"/>
        <v>28280</v>
      </c>
      <c r="N176" s="165">
        <f t="shared" si="8"/>
        <v>28562.799999999999</v>
      </c>
      <c r="O176" s="165">
        <f t="shared" si="9"/>
        <v>101</v>
      </c>
      <c r="P176" s="167">
        <f t="shared" si="10"/>
        <v>101</v>
      </c>
    </row>
    <row r="177" spans="1:16" ht="13.9" customHeight="1" x14ac:dyDescent="0.25">
      <c r="A177" s="329" t="s">
        <v>240</v>
      </c>
      <c r="B177" s="330"/>
      <c r="C177" s="330"/>
      <c r="D177" s="330"/>
      <c r="E177" s="330"/>
      <c r="F177" s="330"/>
      <c r="G177" s="330"/>
      <c r="H177" s="330"/>
      <c r="I177" s="330"/>
      <c r="J177" s="330"/>
      <c r="K177" s="330"/>
      <c r="L177" s="302">
        <f>L178+L179+L180</f>
        <v>523000</v>
      </c>
      <c r="M177" s="302">
        <f t="shared" si="8"/>
        <v>528230</v>
      </c>
      <c r="N177" s="302">
        <f t="shared" si="8"/>
        <v>533512.30000000005</v>
      </c>
      <c r="O177" s="302">
        <f t="shared" si="9"/>
        <v>101</v>
      </c>
      <c r="P177" s="303">
        <f t="shared" si="10"/>
        <v>101</v>
      </c>
    </row>
    <row r="178" spans="1:16" ht="13.9" customHeight="1" x14ac:dyDescent="0.25">
      <c r="A178" s="327" t="s">
        <v>241</v>
      </c>
      <c r="B178" s="328"/>
      <c r="C178" s="328"/>
      <c r="D178" s="328"/>
      <c r="E178" s="328"/>
      <c r="F178" s="328"/>
      <c r="G178" s="328"/>
      <c r="H178" s="328"/>
      <c r="I178" s="328"/>
      <c r="J178" s="328"/>
      <c r="K178" s="328"/>
      <c r="L178" s="154">
        <v>5000</v>
      </c>
      <c r="M178" s="165">
        <f t="shared" si="8"/>
        <v>5050</v>
      </c>
      <c r="N178" s="165">
        <f t="shared" si="8"/>
        <v>5100.5</v>
      </c>
      <c r="O178" s="165">
        <f t="shared" si="9"/>
        <v>101</v>
      </c>
      <c r="P178" s="167">
        <f t="shared" si="10"/>
        <v>101</v>
      </c>
    </row>
    <row r="179" spans="1:16" ht="13.9" customHeight="1" x14ac:dyDescent="0.25">
      <c r="A179" s="327" t="s">
        <v>242</v>
      </c>
      <c r="B179" s="328"/>
      <c r="C179" s="328"/>
      <c r="D179" s="328"/>
      <c r="E179" s="328"/>
      <c r="F179" s="328"/>
      <c r="G179" s="328"/>
      <c r="H179" s="328"/>
      <c r="I179" s="328"/>
      <c r="J179" s="328"/>
      <c r="K179" s="328"/>
      <c r="L179" s="154">
        <v>17000</v>
      </c>
      <c r="M179" s="165">
        <f t="shared" si="8"/>
        <v>17170</v>
      </c>
      <c r="N179" s="165">
        <f t="shared" si="8"/>
        <v>17341.7</v>
      </c>
      <c r="O179" s="165">
        <f t="shared" si="9"/>
        <v>101</v>
      </c>
      <c r="P179" s="167">
        <f t="shared" si="10"/>
        <v>101</v>
      </c>
    </row>
    <row r="180" spans="1:16" ht="13.9" customHeight="1" x14ac:dyDescent="0.25">
      <c r="A180" s="327" t="s">
        <v>243</v>
      </c>
      <c r="B180" s="328"/>
      <c r="C180" s="328"/>
      <c r="D180" s="328"/>
      <c r="E180" s="328"/>
      <c r="F180" s="328"/>
      <c r="G180" s="328"/>
      <c r="H180" s="328"/>
      <c r="I180" s="328"/>
      <c r="J180" s="328"/>
      <c r="K180" s="328"/>
      <c r="L180" s="154">
        <v>501000</v>
      </c>
      <c r="M180" s="165">
        <f t="shared" si="8"/>
        <v>506010</v>
      </c>
      <c r="N180" s="165">
        <f t="shared" si="8"/>
        <v>511070.1</v>
      </c>
      <c r="O180" s="165">
        <f t="shared" si="9"/>
        <v>101</v>
      </c>
      <c r="P180" s="167">
        <f t="shared" si="10"/>
        <v>101</v>
      </c>
    </row>
    <row r="181" spans="1:16" ht="13.9" customHeight="1" x14ac:dyDescent="0.25">
      <c r="A181" s="135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63"/>
      <c r="M181" s="163"/>
      <c r="N181" s="163"/>
      <c r="O181" s="163"/>
      <c r="P181" s="164"/>
    </row>
    <row r="182" spans="1:16" x14ac:dyDescent="0.25">
      <c r="A182" s="352"/>
      <c r="B182" s="353"/>
      <c r="C182" s="353"/>
      <c r="D182" s="353"/>
      <c r="E182" s="353"/>
      <c r="F182" s="353"/>
      <c r="G182" s="353"/>
      <c r="H182" s="353"/>
      <c r="I182" s="353"/>
      <c r="J182" s="353"/>
      <c r="K182" s="353"/>
      <c r="L182" s="12"/>
      <c r="M182" s="12"/>
      <c r="N182" s="12"/>
      <c r="O182" s="12"/>
      <c r="P182" s="7"/>
    </row>
    <row r="183" spans="1:16" x14ac:dyDescent="0.25">
      <c r="A183" s="345" t="s">
        <v>68</v>
      </c>
      <c r="B183" s="345"/>
      <c r="C183" s="345"/>
      <c r="D183" s="345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</row>
    <row r="184" spans="1:16" x14ac:dyDescent="0.25">
      <c r="A184" s="325" t="s">
        <v>248</v>
      </c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</row>
    <row r="185" spans="1:16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2"/>
      <c r="M185" s="12"/>
      <c r="N185" s="12"/>
      <c r="O185" s="12"/>
      <c r="P185" s="7"/>
    </row>
    <row r="186" spans="1:16" x14ac:dyDescent="0.25">
      <c r="A186" s="12"/>
      <c r="B186" s="12"/>
      <c r="C186" s="12"/>
      <c r="D186" s="12"/>
      <c r="E186" s="12"/>
      <c r="F186" s="12"/>
      <c r="G186" s="12"/>
      <c r="H186" s="12"/>
      <c r="I186" s="6"/>
      <c r="J186" s="6"/>
      <c r="K186" s="6"/>
      <c r="L186" s="12"/>
      <c r="M186" s="12"/>
      <c r="N186" s="12"/>
      <c r="O186" s="12"/>
      <c r="P186" s="7"/>
    </row>
    <row r="187" spans="1:16" x14ac:dyDescent="0.25">
      <c r="A187" s="12"/>
      <c r="B187" s="12"/>
      <c r="C187" s="12"/>
      <c r="D187" s="12"/>
      <c r="E187" s="12"/>
      <c r="F187" s="12"/>
      <c r="G187" s="12"/>
      <c r="H187" s="12"/>
      <c r="I187" s="6"/>
      <c r="J187" s="30" t="s">
        <v>3</v>
      </c>
      <c r="K187" s="31"/>
      <c r="L187" s="12"/>
      <c r="M187" s="12"/>
      <c r="N187" s="12"/>
      <c r="O187" s="12"/>
      <c r="P187" s="7"/>
    </row>
    <row r="188" spans="1:16" x14ac:dyDescent="0.25">
      <c r="A188" s="12"/>
      <c r="B188" s="12"/>
      <c r="C188" s="12"/>
      <c r="D188" s="12"/>
      <c r="E188" s="12"/>
      <c r="F188" s="12"/>
      <c r="G188" s="12"/>
      <c r="H188" s="12"/>
      <c r="I188" s="27">
        <v>1</v>
      </c>
      <c r="J188" s="26" t="s">
        <v>30</v>
      </c>
      <c r="K188" s="26"/>
      <c r="L188" s="12"/>
      <c r="M188" s="12"/>
      <c r="N188" s="12"/>
      <c r="O188" s="12"/>
      <c r="P188" s="7"/>
    </row>
    <row r="189" spans="1:16" x14ac:dyDescent="0.25">
      <c r="A189" s="12"/>
      <c r="B189" s="12"/>
      <c r="C189" s="12"/>
      <c r="D189" s="12"/>
      <c r="E189" s="12"/>
      <c r="F189" s="12"/>
      <c r="G189" s="12"/>
      <c r="H189" s="12"/>
      <c r="I189" s="27" t="s">
        <v>174</v>
      </c>
      <c r="J189" s="26" t="s">
        <v>178</v>
      </c>
      <c r="K189" s="26"/>
      <c r="L189" s="12"/>
      <c r="M189" s="12"/>
      <c r="N189" s="12"/>
      <c r="O189" s="12"/>
      <c r="P189" s="7"/>
    </row>
    <row r="190" spans="1:16" x14ac:dyDescent="0.25">
      <c r="A190" s="12"/>
      <c r="B190" s="12"/>
      <c r="C190" s="12"/>
      <c r="D190" s="12"/>
      <c r="E190" s="12"/>
      <c r="F190" s="12"/>
      <c r="G190" s="12"/>
      <c r="H190" s="12"/>
      <c r="I190" s="27" t="s">
        <v>4</v>
      </c>
      <c r="J190" s="26" t="s">
        <v>31</v>
      </c>
      <c r="K190" s="26"/>
      <c r="L190" s="12"/>
      <c r="M190" s="12"/>
      <c r="N190" s="12"/>
      <c r="O190" s="12"/>
      <c r="P190" s="7"/>
    </row>
    <row r="191" spans="1:16" x14ac:dyDescent="0.25">
      <c r="A191" s="12"/>
      <c r="B191" s="12"/>
      <c r="C191" s="12"/>
      <c r="D191" s="12"/>
      <c r="E191" s="12"/>
      <c r="F191" s="12"/>
      <c r="G191" s="12"/>
      <c r="H191" s="12"/>
      <c r="I191" s="27" t="s">
        <v>12</v>
      </c>
      <c r="J191" s="26" t="s">
        <v>32</v>
      </c>
      <c r="K191" s="26"/>
      <c r="L191" s="12"/>
      <c r="M191" s="12"/>
      <c r="N191" s="12"/>
      <c r="O191" s="12"/>
      <c r="P191" s="7"/>
    </row>
    <row r="192" spans="1:16" x14ac:dyDescent="0.25">
      <c r="A192" s="12"/>
      <c r="B192" s="12"/>
      <c r="C192" s="12"/>
      <c r="D192" s="12"/>
      <c r="E192" s="12"/>
      <c r="F192" s="12"/>
      <c r="G192" s="12"/>
      <c r="H192" s="12"/>
      <c r="I192" s="27" t="s">
        <v>175</v>
      </c>
      <c r="J192" s="26" t="s">
        <v>33</v>
      </c>
      <c r="K192" s="26"/>
      <c r="L192" s="12"/>
      <c r="M192" s="12"/>
      <c r="N192" s="12"/>
      <c r="O192" s="12"/>
      <c r="P192" s="7"/>
    </row>
    <row r="193" spans="1:16" x14ac:dyDescent="0.25">
      <c r="A193" s="12"/>
      <c r="B193" s="12"/>
      <c r="C193" s="12"/>
      <c r="D193" s="12"/>
      <c r="E193" s="12"/>
      <c r="F193" s="12"/>
      <c r="G193" s="12"/>
      <c r="H193" s="12"/>
      <c r="I193" s="27" t="s">
        <v>176</v>
      </c>
      <c r="J193" s="26" t="s">
        <v>34</v>
      </c>
      <c r="K193" s="26"/>
      <c r="L193" s="12"/>
      <c r="M193" s="12"/>
      <c r="N193" s="12"/>
      <c r="O193" s="12"/>
      <c r="P193" s="7"/>
    </row>
    <row r="194" spans="1:16" x14ac:dyDescent="0.25">
      <c r="A194" s="12"/>
      <c r="B194" s="12"/>
      <c r="C194" s="12"/>
      <c r="D194" s="12"/>
      <c r="E194" s="12"/>
      <c r="F194" s="12"/>
      <c r="G194" s="12"/>
      <c r="H194" s="12"/>
      <c r="I194" s="27" t="s">
        <v>177</v>
      </c>
      <c r="J194" s="26" t="s">
        <v>179</v>
      </c>
      <c r="K194" s="26"/>
      <c r="L194" s="12"/>
      <c r="M194" s="12"/>
      <c r="N194" s="12"/>
      <c r="O194" s="12"/>
      <c r="P194" s="7"/>
    </row>
    <row r="195" spans="1:16" x14ac:dyDescent="0.25">
      <c r="A195" s="12"/>
      <c r="B195" s="12"/>
      <c r="C195" s="12"/>
      <c r="D195" s="12"/>
      <c r="E195" s="12"/>
      <c r="F195" s="12"/>
      <c r="G195" s="12"/>
      <c r="H195" s="12"/>
      <c r="I195" s="27" t="s">
        <v>70</v>
      </c>
      <c r="J195" s="26" t="s">
        <v>180</v>
      </c>
      <c r="K195" s="26"/>
      <c r="L195" s="12"/>
      <c r="M195" s="12"/>
      <c r="N195" s="12"/>
      <c r="O195" s="12"/>
      <c r="P195" s="7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27"/>
      <c r="J196" s="2"/>
      <c r="K196" s="2"/>
      <c r="L196" s="1"/>
      <c r="M196" s="1"/>
      <c r="N196" s="1"/>
      <c r="O196" s="1"/>
    </row>
  </sheetData>
  <mergeCells count="61">
    <mergeCell ref="A1:P1"/>
    <mergeCell ref="A183:P183"/>
    <mergeCell ref="A36:P36"/>
    <mergeCell ref="I12:I14"/>
    <mergeCell ref="A39:H39"/>
    <mergeCell ref="A159:K159"/>
    <mergeCell ref="A160:K160"/>
    <mergeCell ref="A161:K161"/>
    <mergeCell ref="A162:K162"/>
    <mergeCell ref="A163:K163"/>
    <mergeCell ref="A164:K164"/>
    <mergeCell ref="A165:K165"/>
    <mergeCell ref="A182:K182"/>
    <mergeCell ref="A166:K166"/>
    <mergeCell ref="A180:K180"/>
    <mergeCell ref="A170:K170"/>
    <mergeCell ref="A184:P184"/>
    <mergeCell ref="A2:P2"/>
    <mergeCell ref="A3:K3"/>
    <mergeCell ref="A8:P8"/>
    <mergeCell ref="A10:P10"/>
    <mergeCell ref="A4:P4"/>
    <mergeCell ref="A5:P5"/>
    <mergeCell ref="A7:P7"/>
    <mergeCell ref="J73:K73"/>
    <mergeCell ref="J41:K41"/>
    <mergeCell ref="A153:K153"/>
    <mergeCell ref="A154:K154"/>
    <mergeCell ref="A155:K155"/>
    <mergeCell ref="A156:K156"/>
    <mergeCell ref="A157:K157"/>
    <mergeCell ref="A158:K158"/>
    <mergeCell ref="J122:K122"/>
    <mergeCell ref="J116:K116"/>
    <mergeCell ref="L39:L40"/>
    <mergeCell ref="A179:K179"/>
    <mergeCell ref="A167:K167"/>
    <mergeCell ref="A168:K168"/>
    <mergeCell ref="A169:K169"/>
    <mergeCell ref="A177:K177"/>
    <mergeCell ref="A178:K178"/>
    <mergeCell ref="A171:K171"/>
    <mergeCell ref="A172:K172"/>
    <mergeCell ref="A174:K174"/>
    <mergeCell ref="A173:K173"/>
    <mergeCell ref="A175:K175"/>
    <mergeCell ref="A176:K176"/>
    <mergeCell ref="P39:P40"/>
    <mergeCell ref="P12:P14"/>
    <mergeCell ref="J86:K86"/>
    <mergeCell ref="J99:K99"/>
    <mergeCell ref="A37:P37"/>
    <mergeCell ref="L12:L14"/>
    <mergeCell ref="J57:K57"/>
    <mergeCell ref="J58:K58"/>
    <mergeCell ref="M12:M14"/>
    <mergeCell ref="N12:N14"/>
    <mergeCell ref="O12:O14"/>
    <mergeCell ref="M39:M40"/>
    <mergeCell ref="N39:N40"/>
    <mergeCell ref="O39:O40"/>
  </mergeCells>
  <phoneticPr fontId="2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"/>
  <sheetViews>
    <sheetView tabSelected="1" topLeftCell="A67" zoomScaleNormal="100" workbookViewId="0">
      <selection activeCell="Z29" sqref="Z29"/>
    </sheetView>
  </sheetViews>
  <sheetFormatPr defaultRowHeight="15" x14ac:dyDescent="0.25"/>
  <cols>
    <col min="1" max="1" width="13" customWidth="1"/>
    <col min="2" max="2" width="1.85546875" customWidth="1"/>
    <col min="3" max="3" width="1.5703125" customWidth="1"/>
    <col min="4" max="5" width="1.7109375" customWidth="1"/>
    <col min="6" max="6" width="1.5703125" customWidth="1"/>
    <col min="7" max="7" width="1.85546875" customWidth="1"/>
    <col min="8" max="8" width="1.7109375" customWidth="1"/>
    <col min="9" max="9" width="1.5703125" customWidth="1"/>
    <col min="10" max="10" width="8.42578125" customWidth="1"/>
    <col min="11" max="11" width="11" customWidth="1"/>
    <col min="13" max="13" width="31.140625" customWidth="1"/>
    <col min="14" max="16" width="11.140625" customWidth="1"/>
    <col min="17" max="17" width="7.85546875" customWidth="1"/>
    <col min="18" max="18" width="7.140625" customWidth="1"/>
  </cols>
  <sheetData>
    <row r="1" spans="1:22" ht="15.75" x14ac:dyDescent="0.25">
      <c r="A1" s="359" t="s">
        <v>66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</row>
    <row r="2" spans="1:22" ht="15.75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1"/>
      <c r="O2" s="1"/>
      <c r="P2" s="1"/>
      <c r="Q2" s="1"/>
    </row>
    <row r="3" spans="1:22" x14ac:dyDescent="0.25">
      <c r="A3" s="360" t="s">
        <v>65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</row>
    <row r="4" spans="1:22" x14ac:dyDescent="0.25">
      <c r="A4" s="361" t="s">
        <v>464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</row>
    <row r="6" spans="1:22" ht="20.45" customHeight="1" x14ac:dyDescent="0.25">
      <c r="A6" s="48" t="s">
        <v>35</v>
      </c>
      <c r="B6" s="377" t="s">
        <v>35</v>
      </c>
      <c r="C6" s="378"/>
      <c r="D6" s="378"/>
      <c r="E6" s="378"/>
      <c r="F6" s="378"/>
      <c r="G6" s="378"/>
      <c r="H6" s="378"/>
      <c r="I6" s="379"/>
      <c r="J6" s="48" t="s">
        <v>36</v>
      </c>
      <c r="K6" s="33" t="s">
        <v>38</v>
      </c>
      <c r="L6" s="33"/>
      <c r="M6" s="33"/>
      <c r="N6" s="374" t="s">
        <v>443</v>
      </c>
      <c r="O6" s="374" t="s">
        <v>454</v>
      </c>
      <c r="P6" s="374" t="s">
        <v>455</v>
      </c>
      <c r="Q6" s="374" t="s">
        <v>461</v>
      </c>
      <c r="R6" s="371" t="s">
        <v>462</v>
      </c>
    </row>
    <row r="7" spans="1:22" x14ac:dyDescent="0.25">
      <c r="A7" s="49" t="s">
        <v>37</v>
      </c>
      <c r="B7" s="34"/>
      <c r="C7" s="214"/>
      <c r="D7" s="214"/>
      <c r="E7" s="214"/>
      <c r="F7" s="214"/>
      <c r="G7" s="214"/>
      <c r="H7" s="214"/>
      <c r="I7" s="51"/>
      <c r="J7" s="49"/>
      <c r="K7" s="214"/>
      <c r="L7" s="214"/>
      <c r="M7" s="214"/>
      <c r="N7" s="375"/>
      <c r="O7" s="375"/>
      <c r="P7" s="375"/>
      <c r="Q7" s="375"/>
      <c r="R7" s="372"/>
    </row>
    <row r="8" spans="1:22" x14ac:dyDescent="0.25">
      <c r="A8" s="49" t="s">
        <v>181</v>
      </c>
      <c r="B8" s="34"/>
      <c r="C8" s="214"/>
      <c r="D8" s="214"/>
      <c r="E8" s="214"/>
      <c r="F8" s="214"/>
      <c r="G8" s="214"/>
      <c r="H8" s="214"/>
      <c r="I8" s="51"/>
      <c r="J8" s="49"/>
      <c r="K8" s="214"/>
      <c r="L8" s="215" t="s">
        <v>75</v>
      </c>
      <c r="M8" s="215"/>
      <c r="N8" s="375"/>
      <c r="O8" s="375"/>
      <c r="P8" s="375"/>
      <c r="Q8" s="375"/>
      <c r="R8" s="372"/>
    </row>
    <row r="9" spans="1:22" x14ac:dyDescent="0.25">
      <c r="A9" s="50" t="s">
        <v>183</v>
      </c>
      <c r="B9" s="34" t="s">
        <v>182</v>
      </c>
      <c r="C9" s="214"/>
      <c r="D9" s="214"/>
      <c r="E9" s="214"/>
      <c r="F9" s="214"/>
      <c r="G9" s="214"/>
      <c r="H9" s="214"/>
      <c r="I9" s="51"/>
      <c r="J9" s="50" t="s">
        <v>184</v>
      </c>
      <c r="K9" s="93" t="s">
        <v>39</v>
      </c>
      <c r="L9" s="94"/>
      <c r="M9" s="94"/>
      <c r="N9" s="376"/>
      <c r="O9" s="376"/>
      <c r="P9" s="376"/>
      <c r="Q9" s="376"/>
      <c r="R9" s="373"/>
    </row>
    <row r="10" spans="1:22" x14ac:dyDescent="0.25">
      <c r="A10" s="52"/>
      <c r="B10" s="53">
        <v>1</v>
      </c>
      <c r="C10" s="41">
        <v>2</v>
      </c>
      <c r="D10" s="41">
        <v>3</v>
      </c>
      <c r="E10" s="41">
        <v>4</v>
      </c>
      <c r="F10" s="41">
        <v>5</v>
      </c>
      <c r="G10" s="41">
        <v>6</v>
      </c>
      <c r="H10" s="41">
        <v>7</v>
      </c>
      <c r="I10" s="84" t="s">
        <v>70</v>
      </c>
      <c r="J10" s="92"/>
      <c r="K10" s="91" t="s">
        <v>40</v>
      </c>
      <c r="L10" s="91"/>
      <c r="M10" s="91"/>
      <c r="N10" s="174">
        <f>N11+N37</f>
        <v>1963300</v>
      </c>
      <c r="O10" s="260">
        <f>N10*1.01</f>
        <v>1982933</v>
      </c>
      <c r="P10" s="260">
        <f>O10*1.01</f>
        <v>2002762.33</v>
      </c>
      <c r="Q10" s="260">
        <f>O10/N10*100</f>
        <v>101</v>
      </c>
      <c r="R10" s="261">
        <f>P10/O10*100</f>
        <v>101</v>
      </c>
    </row>
    <row r="11" spans="1:22" x14ac:dyDescent="0.25">
      <c r="A11" s="76"/>
      <c r="B11" s="77"/>
      <c r="C11" s="78"/>
      <c r="D11" s="78"/>
      <c r="E11" s="78"/>
      <c r="F11" s="78"/>
      <c r="G11" s="78"/>
      <c r="H11" s="78"/>
      <c r="I11" s="80"/>
      <c r="J11" s="76"/>
      <c r="K11" s="79" t="s">
        <v>96</v>
      </c>
      <c r="L11" s="79"/>
      <c r="M11" s="79"/>
      <c r="N11" s="175">
        <f>SUM(N12)</f>
        <v>97200</v>
      </c>
      <c r="O11" s="270">
        <f t="shared" ref="O11:P13" si="0">N11*1.01</f>
        <v>98172</v>
      </c>
      <c r="P11" s="270">
        <f t="shared" si="0"/>
        <v>99153.72</v>
      </c>
      <c r="Q11" s="270">
        <f t="shared" ref="Q11:Q13" si="1">O11/N11*100</f>
        <v>101</v>
      </c>
      <c r="R11" s="227">
        <f t="shared" ref="R11:R13" si="2">P11/O11*100</f>
        <v>101</v>
      </c>
    </row>
    <row r="12" spans="1:22" x14ac:dyDescent="0.25">
      <c r="A12" s="306"/>
      <c r="B12" s="160"/>
      <c r="C12" s="161"/>
      <c r="D12" s="161"/>
      <c r="E12" s="161"/>
      <c r="F12" s="161"/>
      <c r="G12" s="161"/>
      <c r="H12" s="161"/>
      <c r="I12" s="307"/>
      <c r="J12" s="306"/>
      <c r="K12" s="22" t="s">
        <v>97</v>
      </c>
      <c r="L12" s="22"/>
      <c r="M12" s="22"/>
      <c r="N12" s="308">
        <f>SUM(N13)</f>
        <v>97200</v>
      </c>
      <c r="O12" s="309">
        <f t="shared" si="0"/>
        <v>98172</v>
      </c>
      <c r="P12" s="309">
        <f t="shared" si="0"/>
        <v>99153.72</v>
      </c>
      <c r="Q12" s="309">
        <f t="shared" si="1"/>
        <v>101</v>
      </c>
      <c r="R12" s="310">
        <f t="shared" si="2"/>
        <v>101</v>
      </c>
    </row>
    <row r="13" spans="1:22" x14ac:dyDescent="0.25">
      <c r="A13" s="54"/>
      <c r="B13" s="55"/>
      <c r="C13" s="43"/>
      <c r="D13" s="43"/>
      <c r="E13" s="43"/>
      <c r="F13" s="43"/>
      <c r="G13" s="43"/>
      <c r="H13" s="43"/>
      <c r="I13" s="56"/>
      <c r="J13" s="88" t="s">
        <v>5</v>
      </c>
      <c r="K13" s="36" t="s">
        <v>80</v>
      </c>
      <c r="L13" s="36"/>
      <c r="M13" s="36"/>
      <c r="N13" s="176">
        <f>N14+N23+N27+N33</f>
        <v>97200</v>
      </c>
      <c r="O13" s="274">
        <f t="shared" si="0"/>
        <v>98172</v>
      </c>
      <c r="P13" s="274">
        <f t="shared" si="0"/>
        <v>99153.72</v>
      </c>
      <c r="Q13" s="274">
        <f t="shared" si="1"/>
        <v>101</v>
      </c>
      <c r="R13" s="228">
        <f t="shared" si="2"/>
        <v>101</v>
      </c>
    </row>
    <row r="14" spans="1:22" x14ac:dyDescent="0.25">
      <c r="A14" s="365" t="s">
        <v>106</v>
      </c>
      <c r="B14" s="367" t="s">
        <v>44</v>
      </c>
      <c r="C14" s="369"/>
      <c r="D14" s="369" t="s">
        <v>4</v>
      </c>
      <c r="E14" s="369" t="s">
        <v>12</v>
      </c>
      <c r="F14" s="369" t="s">
        <v>175</v>
      </c>
      <c r="G14" s="369" t="s">
        <v>176</v>
      </c>
      <c r="H14" s="369"/>
      <c r="I14" s="85"/>
      <c r="J14" s="365"/>
      <c r="K14" s="61" t="s">
        <v>42</v>
      </c>
      <c r="L14" s="61"/>
      <c r="M14" s="61"/>
      <c r="N14" s="363">
        <f>N16+N20</f>
        <v>66800</v>
      </c>
      <c r="O14" s="383">
        <f>N14*1.01</f>
        <v>67468</v>
      </c>
      <c r="P14" s="383">
        <f>O14*1.01</f>
        <v>68142.680000000008</v>
      </c>
      <c r="Q14" s="383">
        <f>O14/N14*100</f>
        <v>101</v>
      </c>
      <c r="R14" s="362">
        <f>P14/O14*100</f>
        <v>101</v>
      </c>
    </row>
    <row r="15" spans="1:22" x14ac:dyDescent="0.25">
      <c r="A15" s="366"/>
      <c r="B15" s="368"/>
      <c r="C15" s="370"/>
      <c r="D15" s="370"/>
      <c r="E15" s="370"/>
      <c r="F15" s="370"/>
      <c r="G15" s="370"/>
      <c r="H15" s="370"/>
      <c r="I15" s="89"/>
      <c r="J15" s="366"/>
      <c r="K15" s="62" t="s">
        <v>43</v>
      </c>
      <c r="L15" s="62"/>
      <c r="M15" s="62"/>
      <c r="N15" s="364"/>
      <c r="O15" s="383"/>
      <c r="P15" s="383"/>
      <c r="Q15" s="383"/>
      <c r="R15" s="362"/>
      <c r="V15" t="s">
        <v>2</v>
      </c>
    </row>
    <row r="16" spans="1:22" x14ac:dyDescent="0.25">
      <c r="A16" s="281" t="s">
        <v>107</v>
      </c>
      <c r="B16" s="282" t="s">
        <v>44</v>
      </c>
      <c r="C16" s="283"/>
      <c r="D16" s="283" t="s">
        <v>4</v>
      </c>
      <c r="E16" s="283" t="s">
        <v>12</v>
      </c>
      <c r="F16" s="283"/>
      <c r="G16" s="283"/>
      <c r="H16" s="283"/>
      <c r="I16" s="284"/>
      <c r="J16" s="281" t="s">
        <v>41</v>
      </c>
      <c r="K16" s="285" t="s">
        <v>93</v>
      </c>
      <c r="L16" s="285"/>
      <c r="M16" s="285"/>
      <c r="N16" s="286">
        <f>SUM(N17)</f>
        <v>61800</v>
      </c>
      <c r="O16" s="273">
        <f>N16*1.01</f>
        <v>62418</v>
      </c>
      <c r="P16" s="273">
        <f>O16*1.01</f>
        <v>63042.18</v>
      </c>
      <c r="Q16" s="273">
        <f>O16/N16*100</f>
        <v>101</v>
      </c>
      <c r="R16" s="226">
        <f>P16/O16*100</f>
        <v>101</v>
      </c>
    </row>
    <row r="17" spans="1:18" x14ac:dyDescent="0.25">
      <c r="A17" s="68" t="s">
        <v>107</v>
      </c>
      <c r="B17" s="70"/>
      <c r="C17" s="71"/>
      <c r="D17" s="71"/>
      <c r="E17" s="71"/>
      <c r="F17" s="71"/>
      <c r="G17" s="71"/>
      <c r="H17" s="71"/>
      <c r="I17" s="66"/>
      <c r="J17" s="68" t="s">
        <v>41</v>
      </c>
      <c r="K17" s="6">
        <v>3</v>
      </c>
      <c r="L17" s="6" t="s">
        <v>11</v>
      </c>
      <c r="M17" s="6"/>
      <c r="N17" s="177">
        <f>SUM(N18:N19)</f>
        <v>61800</v>
      </c>
      <c r="O17" s="223">
        <f t="shared" ref="O17:P80" si="3">N17*1.01</f>
        <v>62418</v>
      </c>
      <c r="P17" s="223">
        <f t="shared" si="3"/>
        <v>63042.18</v>
      </c>
      <c r="Q17" s="223">
        <f t="shared" ref="Q17:Q80" si="4">O17/N17*100</f>
        <v>101</v>
      </c>
      <c r="R17" s="263">
        <f t="shared" ref="R17:R80" si="5">P17/O17*100</f>
        <v>101</v>
      </c>
    </row>
    <row r="18" spans="1:18" x14ac:dyDescent="0.25">
      <c r="A18" s="68" t="s">
        <v>107</v>
      </c>
      <c r="B18" s="37"/>
      <c r="C18" s="32"/>
      <c r="D18" s="32"/>
      <c r="E18" s="32"/>
      <c r="F18" s="32"/>
      <c r="G18" s="32"/>
      <c r="H18" s="32"/>
      <c r="I18" s="72"/>
      <c r="J18" s="68" t="s">
        <v>41</v>
      </c>
      <c r="K18" s="6" t="s">
        <v>423</v>
      </c>
      <c r="L18" s="6" t="s">
        <v>24</v>
      </c>
      <c r="M18" s="6"/>
      <c r="N18" s="177">
        <v>39000</v>
      </c>
      <c r="O18" s="223">
        <f t="shared" si="3"/>
        <v>39390</v>
      </c>
      <c r="P18" s="223">
        <f t="shared" si="3"/>
        <v>39783.9</v>
      </c>
      <c r="Q18" s="223">
        <f t="shared" si="4"/>
        <v>101</v>
      </c>
      <c r="R18" s="263">
        <f t="shared" si="5"/>
        <v>101</v>
      </c>
    </row>
    <row r="19" spans="1:18" x14ac:dyDescent="0.25">
      <c r="A19" s="68" t="s">
        <v>107</v>
      </c>
      <c r="B19" s="37"/>
      <c r="C19" s="32"/>
      <c r="D19" s="32"/>
      <c r="E19" s="32"/>
      <c r="F19" s="32"/>
      <c r="G19" s="32"/>
      <c r="H19" s="32"/>
      <c r="I19" s="72"/>
      <c r="J19" s="68" t="s">
        <v>41</v>
      </c>
      <c r="K19" s="6">
        <v>32</v>
      </c>
      <c r="L19" s="6" t="s">
        <v>25</v>
      </c>
      <c r="M19" s="6"/>
      <c r="N19" s="177">
        <v>22800</v>
      </c>
      <c r="O19" s="223">
        <f t="shared" si="3"/>
        <v>23028</v>
      </c>
      <c r="P19" s="223">
        <f t="shared" si="3"/>
        <v>23258.28</v>
      </c>
      <c r="Q19" s="223">
        <f t="shared" si="4"/>
        <v>101</v>
      </c>
      <c r="R19" s="263">
        <f t="shared" si="5"/>
        <v>101</v>
      </c>
    </row>
    <row r="20" spans="1:18" x14ac:dyDescent="0.25">
      <c r="A20" s="281" t="s">
        <v>108</v>
      </c>
      <c r="B20" s="282" t="s">
        <v>44</v>
      </c>
      <c r="C20" s="283"/>
      <c r="D20" s="283" t="s">
        <v>4</v>
      </c>
      <c r="E20" s="283"/>
      <c r="F20" s="283"/>
      <c r="G20" s="283" t="s">
        <v>176</v>
      </c>
      <c r="H20" s="283"/>
      <c r="I20" s="284"/>
      <c r="J20" s="281" t="s">
        <v>41</v>
      </c>
      <c r="K20" s="285" t="s">
        <v>94</v>
      </c>
      <c r="L20" s="285"/>
      <c r="M20" s="285"/>
      <c r="N20" s="286">
        <f>SUM(N21)</f>
        <v>5000</v>
      </c>
      <c r="O20" s="273">
        <f t="shared" si="3"/>
        <v>5050</v>
      </c>
      <c r="P20" s="273">
        <f t="shared" si="3"/>
        <v>5100.5</v>
      </c>
      <c r="Q20" s="273">
        <f t="shared" si="4"/>
        <v>101</v>
      </c>
      <c r="R20" s="226">
        <f t="shared" si="5"/>
        <v>101</v>
      </c>
    </row>
    <row r="21" spans="1:18" x14ac:dyDescent="0.25">
      <c r="A21" s="68" t="s">
        <v>108</v>
      </c>
      <c r="B21" s="37"/>
      <c r="C21" s="32"/>
      <c r="D21" s="32"/>
      <c r="E21" s="32"/>
      <c r="F21" s="32"/>
      <c r="G21" s="32"/>
      <c r="H21" s="32"/>
      <c r="I21" s="72"/>
      <c r="J21" s="68" t="s">
        <v>41</v>
      </c>
      <c r="K21" s="6">
        <v>3</v>
      </c>
      <c r="L21" s="6" t="s">
        <v>11</v>
      </c>
      <c r="M21" s="6"/>
      <c r="N21" s="177">
        <f>N22</f>
        <v>5000</v>
      </c>
      <c r="O21" s="223">
        <f t="shared" si="3"/>
        <v>5050</v>
      </c>
      <c r="P21" s="223">
        <f t="shared" si="3"/>
        <v>5100.5</v>
      </c>
      <c r="Q21" s="223">
        <f t="shared" si="4"/>
        <v>101</v>
      </c>
      <c r="R21" s="263">
        <f t="shared" si="5"/>
        <v>101</v>
      </c>
    </row>
    <row r="22" spans="1:18" x14ac:dyDescent="0.25">
      <c r="A22" s="68" t="s">
        <v>108</v>
      </c>
      <c r="B22" s="37"/>
      <c r="C22" s="32"/>
      <c r="D22" s="32"/>
      <c r="E22" s="32"/>
      <c r="F22" s="32"/>
      <c r="G22" s="32"/>
      <c r="H22" s="32"/>
      <c r="I22" s="72"/>
      <c r="J22" s="68" t="s">
        <v>41</v>
      </c>
      <c r="K22" s="6">
        <v>32</v>
      </c>
      <c r="L22" s="6" t="s">
        <v>25</v>
      </c>
      <c r="M22" s="6"/>
      <c r="N22" s="177">
        <v>5000</v>
      </c>
      <c r="O22" s="223">
        <f t="shared" si="3"/>
        <v>5050</v>
      </c>
      <c r="P22" s="223">
        <f t="shared" si="3"/>
        <v>5100.5</v>
      </c>
      <c r="Q22" s="223">
        <f t="shared" si="4"/>
        <v>101</v>
      </c>
      <c r="R22" s="263">
        <f t="shared" si="5"/>
        <v>101</v>
      </c>
    </row>
    <row r="23" spans="1:18" x14ac:dyDescent="0.25">
      <c r="A23" s="69" t="s">
        <v>109</v>
      </c>
      <c r="B23" s="86" t="s">
        <v>44</v>
      </c>
      <c r="C23" s="58"/>
      <c r="D23" s="58"/>
      <c r="E23" s="58"/>
      <c r="F23" s="58"/>
      <c r="G23" s="58"/>
      <c r="H23" s="58"/>
      <c r="I23" s="60"/>
      <c r="J23" s="69"/>
      <c r="K23" s="59" t="s">
        <v>185</v>
      </c>
      <c r="L23" s="59"/>
      <c r="M23" s="59"/>
      <c r="N23" s="173">
        <f>N24</f>
        <v>2000</v>
      </c>
      <c r="O23" s="278">
        <f t="shared" si="3"/>
        <v>2020</v>
      </c>
      <c r="P23" s="278">
        <f t="shared" si="3"/>
        <v>2040.2</v>
      </c>
      <c r="Q23" s="278">
        <f t="shared" si="4"/>
        <v>101</v>
      </c>
      <c r="R23" s="225">
        <f t="shared" si="5"/>
        <v>101</v>
      </c>
    </row>
    <row r="24" spans="1:18" x14ac:dyDescent="0.25">
      <c r="A24" s="281" t="s">
        <v>110</v>
      </c>
      <c r="B24" s="282" t="s">
        <v>44</v>
      </c>
      <c r="C24" s="283"/>
      <c r="D24" s="283"/>
      <c r="E24" s="283"/>
      <c r="F24" s="283"/>
      <c r="G24" s="283"/>
      <c r="H24" s="283"/>
      <c r="I24" s="284"/>
      <c r="J24" s="281" t="s">
        <v>41</v>
      </c>
      <c r="K24" s="285" t="s">
        <v>95</v>
      </c>
      <c r="L24" s="285" t="s">
        <v>45</v>
      </c>
      <c r="M24" s="285"/>
      <c r="N24" s="287">
        <f>SUM(N25)</f>
        <v>2000</v>
      </c>
      <c r="O24" s="273">
        <f t="shared" si="3"/>
        <v>2020</v>
      </c>
      <c r="P24" s="273">
        <f t="shared" si="3"/>
        <v>2040.2</v>
      </c>
      <c r="Q24" s="273">
        <f t="shared" si="4"/>
        <v>101</v>
      </c>
      <c r="R24" s="226">
        <f t="shared" si="5"/>
        <v>101</v>
      </c>
    </row>
    <row r="25" spans="1:18" x14ac:dyDescent="0.25">
      <c r="A25" s="68" t="s">
        <v>110</v>
      </c>
      <c r="B25" s="37"/>
      <c r="C25" s="32"/>
      <c r="D25" s="32"/>
      <c r="E25" s="32"/>
      <c r="F25" s="32"/>
      <c r="G25" s="32"/>
      <c r="H25" s="32"/>
      <c r="I25" s="72"/>
      <c r="J25" s="68" t="s">
        <v>41</v>
      </c>
      <c r="K25" s="6">
        <v>3</v>
      </c>
      <c r="L25" s="6" t="s">
        <v>11</v>
      </c>
      <c r="M25" s="6"/>
      <c r="N25" s="178">
        <f>N26</f>
        <v>2000</v>
      </c>
      <c r="O25" s="223">
        <f t="shared" si="3"/>
        <v>2020</v>
      </c>
      <c r="P25" s="223">
        <f t="shared" si="3"/>
        <v>2040.2</v>
      </c>
      <c r="Q25" s="223">
        <f t="shared" si="4"/>
        <v>101</v>
      </c>
      <c r="R25" s="263">
        <f t="shared" si="5"/>
        <v>101</v>
      </c>
    </row>
    <row r="26" spans="1:18" x14ac:dyDescent="0.25">
      <c r="A26" s="68" t="s">
        <v>110</v>
      </c>
      <c r="B26" s="37"/>
      <c r="C26" s="32"/>
      <c r="D26" s="32"/>
      <c r="E26" s="32"/>
      <c r="F26" s="32"/>
      <c r="G26" s="32"/>
      <c r="H26" s="32"/>
      <c r="I26" s="72"/>
      <c r="J26" s="68" t="s">
        <v>41</v>
      </c>
      <c r="K26" s="6">
        <v>38</v>
      </c>
      <c r="L26" s="6" t="s">
        <v>28</v>
      </c>
      <c r="M26" s="6"/>
      <c r="N26" s="178">
        <v>2000</v>
      </c>
      <c r="O26" s="223">
        <f t="shared" si="3"/>
        <v>2020</v>
      </c>
      <c r="P26" s="223">
        <f t="shared" si="3"/>
        <v>2040.2</v>
      </c>
      <c r="Q26" s="223">
        <f t="shared" si="4"/>
        <v>101</v>
      </c>
      <c r="R26" s="263">
        <f t="shared" si="5"/>
        <v>101</v>
      </c>
    </row>
    <row r="27" spans="1:18" x14ac:dyDescent="0.25">
      <c r="A27" s="69" t="s">
        <v>111</v>
      </c>
      <c r="B27" s="86" t="s">
        <v>44</v>
      </c>
      <c r="C27" s="58"/>
      <c r="D27" s="58"/>
      <c r="E27" s="58"/>
      <c r="F27" s="58"/>
      <c r="G27" s="58"/>
      <c r="H27" s="58"/>
      <c r="I27" s="60"/>
      <c r="J27" s="69"/>
      <c r="K27" s="59" t="s">
        <v>186</v>
      </c>
      <c r="L27" s="59"/>
      <c r="M27" s="59"/>
      <c r="N27" s="173">
        <f>N28</f>
        <v>13400</v>
      </c>
      <c r="O27" s="278">
        <f t="shared" si="3"/>
        <v>13534</v>
      </c>
      <c r="P27" s="278">
        <f t="shared" si="3"/>
        <v>13669.34</v>
      </c>
      <c r="Q27" s="278">
        <f t="shared" si="4"/>
        <v>101</v>
      </c>
      <c r="R27" s="225">
        <f t="shared" si="5"/>
        <v>101</v>
      </c>
    </row>
    <row r="28" spans="1:18" x14ac:dyDescent="0.25">
      <c r="A28" s="281" t="s">
        <v>112</v>
      </c>
      <c r="B28" s="282" t="s">
        <v>44</v>
      </c>
      <c r="C28" s="283"/>
      <c r="D28" s="283"/>
      <c r="E28" s="283"/>
      <c r="F28" s="283"/>
      <c r="G28" s="283"/>
      <c r="H28" s="283"/>
      <c r="I28" s="284"/>
      <c r="J28" s="281" t="s">
        <v>41</v>
      </c>
      <c r="K28" s="285" t="s">
        <v>95</v>
      </c>
      <c r="L28" s="285" t="s">
        <v>46</v>
      </c>
      <c r="M28" s="285"/>
      <c r="N28" s="287">
        <f>SUM(N29)</f>
        <v>13400</v>
      </c>
      <c r="O28" s="273">
        <f t="shared" si="3"/>
        <v>13534</v>
      </c>
      <c r="P28" s="273">
        <f t="shared" si="3"/>
        <v>13669.34</v>
      </c>
      <c r="Q28" s="273">
        <f t="shared" si="4"/>
        <v>101</v>
      </c>
      <c r="R28" s="226">
        <f t="shared" si="5"/>
        <v>101</v>
      </c>
    </row>
    <row r="29" spans="1:18" x14ac:dyDescent="0.25">
      <c r="A29" s="67" t="s">
        <v>112</v>
      </c>
      <c r="B29" s="71"/>
      <c r="C29" s="71"/>
      <c r="D29" s="71"/>
      <c r="E29" s="71"/>
      <c r="F29" s="71"/>
      <c r="G29" s="71"/>
      <c r="H29" s="71"/>
      <c r="I29" s="66"/>
      <c r="J29" s="67" t="s">
        <v>41</v>
      </c>
      <c r="K29" s="74" t="s">
        <v>4</v>
      </c>
      <c r="L29" s="355" t="s">
        <v>11</v>
      </c>
      <c r="M29" s="356"/>
      <c r="N29" s="188">
        <f>SUM(N30:N32)</f>
        <v>13400</v>
      </c>
      <c r="O29" s="266">
        <f t="shared" si="3"/>
        <v>13534</v>
      </c>
      <c r="P29" s="266">
        <f t="shared" si="3"/>
        <v>13669.34</v>
      </c>
      <c r="Q29" s="266">
        <f t="shared" si="4"/>
        <v>101</v>
      </c>
      <c r="R29" s="267">
        <f t="shared" si="5"/>
        <v>101</v>
      </c>
    </row>
    <row r="30" spans="1:18" x14ac:dyDescent="0.25">
      <c r="A30" s="68" t="s">
        <v>112</v>
      </c>
      <c r="B30" s="32"/>
      <c r="C30" s="32"/>
      <c r="D30" s="32"/>
      <c r="E30" s="32"/>
      <c r="F30" s="32"/>
      <c r="G30" s="32"/>
      <c r="H30" s="32"/>
      <c r="I30" s="6"/>
      <c r="J30" s="68" t="s">
        <v>41</v>
      </c>
      <c r="K30" s="6" t="s">
        <v>47</v>
      </c>
      <c r="L30" s="324" t="s">
        <v>25</v>
      </c>
      <c r="M30" s="324"/>
      <c r="N30" s="178">
        <v>8000</v>
      </c>
      <c r="O30" s="223">
        <f t="shared" si="3"/>
        <v>8080</v>
      </c>
      <c r="P30" s="223">
        <f t="shared" si="3"/>
        <v>8160.8</v>
      </c>
      <c r="Q30" s="223">
        <f t="shared" si="4"/>
        <v>101</v>
      </c>
      <c r="R30" s="263">
        <f t="shared" si="5"/>
        <v>101</v>
      </c>
    </row>
    <row r="31" spans="1:18" x14ac:dyDescent="0.25">
      <c r="A31" s="68" t="s">
        <v>112</v>
      </c>
      <c r="B31" s="32"/>
      <c r="C31" s="32"/>
      <c r="D31" s="32"/>
      <c r="E31" s="32"/>
      <c r="F31" s="32"/>
      <c r="G31" s="32"/>
      <c r="H31" s="32"/>
      <c r="I31" s="6"/>
      <c r="J31" s="68" t="s">
        <v>41</v>
      </c>
      <c r="K31" s="6" t="s">
        <v>436</v>
      </c>
      <c r="L31" s="6" t="s">
        <v>26</v>
      </c>
      <c r="M31" s="135"/>
      <c r="N31" s="178">
        <v>400</v>
      </c>
      <c r="O31" s="223">
        <f t="shared" si="3"/>
        <v>404</v>
      </c>
      <c r="P31" s="223">
        <f t="shared" si="3"/>
        <v>408.04</v>
      </c>
      <c r="Q31" s="223">
        <f t="shared" si="4"/>
        <v>101</v>
      </c>
      <c r="R31" s="263">
        <f t="shared" si="5"/>
        <v>101</v>
      </c>
    </row>
    <row r="32" spans="1:18" x14ac:dyDescent="0.25">
      <c r="A32" s="65" t="s">
        <v>112</v>
      </c>
      <c r="B32" s="38"/>
      <c r="C32" s="38"/>
      <c r="D32" s="38"/>
      <c r="E32" s="38"/>
      <c r="F32" s="38"/>
      <c r="G32" s="38"/>
      <c r="H32" s="38"/>
      <c r="I32" s="8"/>
      <c r="J32" s="65" t="s">
        <v>41</v>
      </c>
      <c r="K32" s="8" t="s">
        <v>52</v>
      </c>
      <c r="L32" s="354" t="s">
        <v>48</v>
      </c>
      <c r="M32" s="354"/>
      <c r="N32" s="190">
        <v>5000</v>
      </c>
      <c r="O32" s="262">
        <f t="shared" si="3"/>
        <v>5050</v>
      </c>
      <c r="P32" s="262">
        <f t="shared" si="3"/>
        <v>5100.5</v>
      </c>
      <c r="Q32" s="262">
        <f t="shared" si="4"/>
        <v>101</v>
      </c>
      <c r="R32" s="264">
        <f t="shared" si="5"/>
        <v>101</v>
      </c>
    </row>
    <row r="33" spans="1:18" x14ac:dyDescent="0.25">
      <c r="A33" s="69" t="s">
        <v>113</v>
      </c>
      <c r="B33" s="86" t="s">
        <v>44</v>
      </c>
      <c r="C33" s="58"/>
      <c r="D33" s="58"/>
      <c r="E33" s="58"/>
      <c r="F33" s="58"/>
      <c r="G33" s="58"/>
      <c r="H33" s="58"/>
      <c r="I33" s="60"/>
      <c r="J33" s="69"/>
      <c r="K33" s="59" t="s">
        <v>187</v>
      </c>
      <c r="L33" s="59"/>
      <c r="M33" s="59"/>
      <c r="N33" s="173">
        <f>N34</f>
        <v>15000</v>
      </c>
      <c r="O33" s="278">
        <f t="shared" si="3"/>
        <v>15150</v>
      </c>
      <c r="P33" s="278">
        <f t="shared" si="3"/>
        <v>15301.5</v>
      </c>
      <c r="Q33" s="278">
        <f t="shared" si="4"/>
        <v>101</v>
      </c>
      <c r="R33" s="225">
        <f t="shared" si="5"/>
        <v>101</v>
      </c>
    </row>
    <row r="34" spans="1:18" x14ac:dyDescent="0.25">
      <c r="A34" s="281" t="s">
        <v>114</v>
      </c>
      <c r="B34" s="282" t="s">
        <v>44</v>
      </c>
      <c r="C34" s="283"/>
      <c r="D34" s="283"/>
      <c r="E34" s="283"/>
      <c r="F34" s="283"/>
      <c r="G34" s="283"/>
      <c r="H34" s="283"/>
      <c r="I34" s="284"/>
      <c r="J34" s="281" t="s">
        <v>41</v>
      </c>
      <c r="K34" s="285" t="s">
        <v>95</v>
      </c>
      <c r="L34" s="285" t="s">
        <v>49</v>
      </c>
      <c r="M34" s="285"/>
      <c r="N34" s="287">
        <f>SUM(N35)</f>
        <v>15000</v>
      </c>
      <c r="O34" s="273">
        <f t="shared" si="3"/>
        <v>15150</v>
      </c>
      <c r="P34" s="273">
        <f t="shared" si="3"/>
        <v>15301.5</v>
      </c>
      <c r="Q34" s="273">
        <f t="shared" si="4"/>
        <v>101</v>
      </c>
      <c r="R34" s="226">
        <f t="shared" si="5"/>
        <v>101</v>
      </c>
    </row>
    <row r="35" spans="1:18" x14ac:dyDescent="0.25">
      <c r="A35" s="67" t="s">
        <v>114</v>
      </c>
      <c r="B35" s="70"/>
      <c r="C35" s="71"/>
      <c r="D35" s="71"/>
      <c r="E35" s="71"/>
      <c r="F35" s="71"/>
      <c r="G35" s="71"/>
      <c r="H35" s="71"/>
      <c r="I35" s="66"/>
      <c r="J35" s="67" t="s">
        <v>41</v>
      </c>
      <c r="K35" s="74" t="s">
        <v>4</v>
      </c>
      <c r="L35" s="355" t="s">
        <v>11</v>
      </c>
      <c r="M35" s="355"/>
      <c r="N35" s="188">
        <f>N36</f>
        <v>15000</v>
      </c>
      <c r="O35" s="223">
        <f t="shared" si="3"/>
        <v>15150</v>
      </c>
      <c r="P35" s="223">
        <f t="shared" si="3"/>
        <v>15301.5</v>
      </c>
      <c r="Q35" s="223">
        <f t="shared" si="4"/>
        <v>101</v>
      </c>
      <c r="R35" s="263">
        <f t="shared" si="5"/>
        <v>101</v>
      </c>
    </row>
    <row r="36" spans="1:18" x14ac:dyDescent="0.25">
      <c r="A36" s="65" t="s">
        <v>114</v>
      </c>
      <c r="B36" s="73"/>
      <c r="C36" s="38"/>
      <c r="D36" s="38"/>
      <c r="E36" s="38"/>
      <c r="F36" s="38"/>
      <c r="G36" s="38"/>
      <c r="H36" s="38"/>
      <c r="I36" s="64"/>
      <c r="J36" s="65" t="s">
        <v>41</v>
      </c>
      <c r="K36" s="8" t="s">
        <v>52</v>
      </c>
      <c r="L36" s="354" t="s">
        <v>48</v>
      </c>
      <c r="M36" s="354"/>
      <c r="N36" s="190">
        <v>15000</v>
      </c>
      <c r="O36" s="223">
        <f t="shared" si="3"/>
        <v>15150</v>
      </c>
      <c r="P36" s="223">
        <f t="shared" si="3"/>
        <v>15301.5</v>
      </c>
      <c r="Q36" s="223">
        <f t="shared" si="4"/>
        <v>101</v>
      </c>
      <c r="R36" s="263">
        <f t="shared" si="5"/>
        <v>101</v>
      </c>
    </row>
    <row r="37" spans="1:18" x14ac:dyDescent="0.25">
      <c r="A37" s="76"/>
      <c r="B37" s="77"/>
      <c r="C37" s="78"/>
      <c r="D37" s="78"/>
      <c r="E37" s="78"/>
      <c r="F37" s="78"/>
      <c r="G37" s="78"/>
      <c r="H37" s="78"/>
      <c r="I37" s="80"/>
      <c r="J37" s="76"/>
      <c r="K37" s="79" t="s">
        <v>98</v>
      </c>
      <c r="L37" s="79"/>
      <c r="M37" s="79"/>
      <c r="N37" s="179">
        <f>N38+N66+N78+N103+N124+N145+N157</f>
        <v>1866100</v>
      </c>
      <c r="O37" s="271">
        <f t="shared" si="3"/>
        <v>1884761</v>
      </c>
      <c r="P37" s="271">
        <f t="shared" si="3"/>
        <v>1903608.61</v>
      </c>
      <c r="Q37" s="271">
        <f t="shared" si="4"/>
        <v>101</v>
      </c>
      <c r="R37" s="272">
        <f t="shared" si="5"/>
        <v>101</v>
      </c>
    </row>
    <row r="38" spans="1:18" x14ac:dyDescent="0.25">
      <c r="A38" s="306"/>
      <c r="B38" s="160"/>
      <c r="C38" s="161"/>
      <c r="D38" s="161"/>
      <c r="E38" s="161"/>
      <c r="F38" s="161"/>
      <c r="G38" s="161"/>
      <c r="H38" s="161"/>
      <c r="I38" s="307"/>
      <c r="J38" s="306"/>
      <c r="K38" s="22" t="s">
        <v>99</v>
      </c>
      <c r="L38" s="22"/>
      <c r="M38" s="22"/>
      <c r="N38" s="311">
        <f>SUM(N39)</f>
        <v>361100</v>
      </c>
      <c r="O38" s="312">
        <f t="shared" si="3"/>
        <v>364711</v>
      </c>
      <c r="P38" s="312">
        <f t="shared" si="3"/>
        <v>368358.11</v>
      </c>
      <c r="Q38" s="312">
        <f t="shared" si="4"/>
        <v>101</v>
      </c>
      <c r="R38" s="313">
        <f t="shared" si="5"/>
        <v>101</v>
      </c>
    </row>
    <row r="39" spans="1:18" x14ac:dyDescent="0.25">
      <c r="A39" s="83"/>
      <c r="B39" s="87"/>
      <c r="C39" s="42"/>
      <c r="D39" s="42"/>
      <c r="E39" s="42"/>
      <c r="F39" s="42"/>
      <c r="G39" s="42"/>
      <c r="H39" s="42"/>
      <c r="I39" s="82"/>
      <c r="J39" s="57" t="s">
        <v>5</v>
      </c>
      <c r="K39" s="35" t="s">
        <v>81</v>
      </c>
      <c r="L39" s="35"/>
      <c r="M39" s="35"/>
      <c r="N39" s="180">
        <f>SUM(N40)</f>
        <v>361100</v>
      </c>
      <c r="O39" s="275">
        <f t="shared" si="3"/>
        <v>364711</v>
      </c>
      <c r="P39" s="275">
        <f t="shared" si="3"/>
        <v>368358.11</v>
      </c>
      <c r="Q39" s="275">
        <f t="shared" si="4"/>
        <v>101</v>
      </c>
      <c r="R39" s="224">
        <f t="shared" si="5"/>
        <v>101</v>
      </c>
    </row>
    <row r="40" spans="1:18" x14ac:dyDescent="0.25">
      <c r="A40" s="69" t="s">
        <v>115</v>
      </c>
      <c r="B40" s="86" t="s">
        <v>44</v>
      </c>
      <c r="C40" s="58"/>
      <c r="D40" s="58" t="s">
        <v>4</v>
      </c>
      <c r="E40" s="58" t="s">
        <v>12</v>
      </c>
      <c r="F40" s="58" t="s">
        <v>175</v>
      </c>
      <c r="G40" s="58" t="s">
        <v>176</v>
      </c>
      <c r="H40" s="58"/>
      <c r="I40" s="60"/>
      <c r="J40" s="69"/>
      <c r="K40" s="59" t="s">
        <v>51</v>
      </c>
      <c r="L40" s="59"/>
      <c r="M40" s="59"/>
      <c r="N40" s="181">
        <f>N41+N48+N51+N54+N57+N60+N63</f>
        <v>361100</v>
      </c>
      <c r="O40" s="279">
        <f t="shared" si="3"/>
        <v>364711</v>
      </c>
      <c r="P40" s="279">
        <f t="shared" si="3"/>
        <v>368358.11</v>
      </c>
      <c r="Q40" s="279">
        <f t="shared" si="4"/>
        <v>101</v>
      </c>
      <c r="R40" s="280">
        <f t="shared" si="5"/>
        <v>101</v>
      </c>
    </row>
    <row r="41" spans="1:18" x14ac:dyDescent="0.25">
      <c r="A41" s="281" t="s">
        <v>152</v>
      </c>
      <c r="B41" s="282" t="s">
        <v>44</v>
      </c>
      <c r="C41" s="283"/>
      <c r="D41" s="283" t="s">
        <v>4</v>
      </c>
      <c r="E41" s="283" t="s">
        <v>12</v>
      </c>
      <c r="F41" s="283"/>
      <c r="G41" s="283"/>
      <c r="H41" s="283"/>
      <c r="I41" s="284"/>
      <c r="J41" s="281" t="s">
        <v>50</v>
      </c>
      <c r="K41" s="285" t="s">
        <v>139</v>
      </c>
      <c r="L41" s="285"/>
      <c r="M41" s="285"/>
      <c r="N41" s="294">
        <f>SUM(N42)</f>
        <v>274100</v>
      </c>
      <c r="O41" s="273">
        <f t="shared" si="3"/>
        <v>276841</v>
      </c>
      <c r="P41" s="273">
        <f t="shared" si="3"/>
        <v>279609.40999999997</v>
      </c>
      <c r="Q41" s="273">
        <f t="shared" si="4"/>
        <v>101</v>
      </c>
      <c r="R41" s="226">
        <f t="shared" si="5"/>
        <v>101</v>
      </c>
    </row>
    <row r="42" spans="1:18" x14ac:dyDescent="0.25">
      <c r="A42" s="67" t="s">
        <v>152</v>
      </c>
      <c r="B42" s="71"/>
      <c r="C42" s="71"/>
      <c r="D42" s="71"/>
      <c r="E42" s="71"/>
      <c r="F42" s="71"/>
      <c r="G42" s="71"/>
      <c r="H42" s="71"/>
      <c r="I42" s="74"/>
      <c r="J42" s="67" t="s">
        <v>50</v>
      </c>
      <c r="K42" s="74">
        <v>3</v>
      </c>
      <c r="L42" s="74" t="s">
        <v>11</v>
      </c>
      <c r="M42" s="74"/>
      <c r="N42" s="182">
        <f>SUM(N43:N47)</f>
        <v>274100</v>
      </c>
      <c r="O42" s="223">
        <f t="shared" si="3"/>
        <v>276841</v>
      </c>
      <c r="P42" s="223">
        <f t="shared" si="3"/>
        <v>279609.40999999997</v>
      </c>
      <c r="Q42" s="223">
        <f t="shared" si="4"/>
        <v>101</v>
      </c>
      <c r="R42" s="263">
        <f t="shared" si="5"/>
        <v>101</v>
      </c>
    </row>
    <row r="43" spans="1:18" x14ac:dyDescent="0.25">
      <c r="A43" s="68" t="s">
        <v>152</v>
      </c>
      <c r="B43" s="32"/>
      <c r="C43" s="32"/>
      <c r="D43" s="32"/>
      <c r="E43" s="32"/>
      <c r="F43" s="32"/>
      <c r="G43" s="32"/>
      <c r="H43" s="32"/>
      <c r="I43" s="6"/>
      <c r="J43" s="68" t="s">
        <v>50</v>
      </c>
      <c r="K43" s="6">
        <v>31</v>
      </c>
      <c r="L43" s="6" t="s">
        <v>24</v>
      </c>
      <c r="M43" s="6"/>
      <c r="N43" s="177">
        <v>110000</v>
      </c>
      <c r="O43" s="223">
        <f t="shared" si="3"/>
        <v>111100</v>
      </c>
      <c r="P43" s="223">
        <f t="shared" si="3"/>
        <v>112211</v>
      </c>
      <c r="Q43" s="223">
        <f t="shared" si="4"/>
        <v>101</v>
      </c>
      <c r="R43" s="263">
        <f t="shared" si="5"/>
        <v>101</v>
      </c>
    </row>
    <row r="44" spans="1:18" x14ac:dyDescent="0.25">
      <c r="A44" s="68" t="s">
        <v>152</v>
      </c>
      <c r="B44" s="32"/>
      <c r="C44" s="32"/>
      <c r="D44" s="32"/>
      <c r="E44" s="32"/>
      <c r="F44" s="32"/>
      <c r="G44" s="32"/>
      <c r="H44" s="32"/>
      <c r="I44" s="6"/>
      <c r="J44" s="68" t="s">
        <v>50</v>
      </c>
      <c r="K44" s="6">
        <v>32</v>
      </c>
      <c r="L44" s="6" t="s">
        <v>25</v>
      </c>
      <c r="M44" s="6"/>
      <c r="N44" s="177">
        <v>158000</v>
      </c>
      <c r="O44" s="223">
        <f t="shared" si="3"/>
        <v>159580</v>
      </c>
      <c r="P44" s="223">
        <f t="shared" si="3"/>
        <v>161175.79999999999</v>
      </c>
      <c r="Q44" s="223">
        <f t="shared" si="4"/>
        <v>101</v>
      </c>
      <c r="R44" s="263">
        <f t="shared" si="5"/>
        <v>101</v>
      </c>
    </row>
    <row r="45" spans="1:18" x14ac:dyDescent="0.25">
      <c r="A45" s="68" t="s">
        <v>152</v>
      </c>
      <c r="B45" s="32"/>
      <c r="C45" s="32"/>
      <c r="D45" s="32"/>
      <c r="E45" s="32"/>
      <c r="F45" s="32"/>
      <c r="G45" s="32"/>
      <c r="H45" s="32"/>
      <c r="I45" s="6"/>
      <c r="J45" s="68" t="s">
        <v>50</v>
      </c>
      <c r="K45" s="6">
        <v>34</v>
      </c>
      <c r="L45" s="6" t="s">
        <v>26</v>
      </c>
      <c r="M45" s="6"/>
      <c r="N45" s="177">
        <v>3100</v>
      </c>
      <c r="O45" s="223">
        <f t="shared" si="3"/>
        <v>3131</v>
      </c>
      <c r="P45" s="223">
        <f t="shared" si="3"/>
        <v>3162.31</v>
      </c>
      <c r="Q45" s="223">
        <f t="shared" si="4"/>
        <v>101</v>
      </c>
      <c r="R45" s="263">
        <f t="shared" si="5"/>
        <v>101</v>
      </c>
    </row>
    <row r="46" spans="1:18" x14ac:dyDescent="0.25">
      <c r="A46" s="68" t="s">
        <v>152</v>
      </c>
      <c r="B46" s="37"/>
      <c r="C46" s="32"/>
      <c r="D46" s="32"/>
      <c r="E46" s="32"/>
      <c r="F46" s="32"/>
      <c r="G46" s="32"/>
      <c r="H46" s="32"/>
      <c r="I46" s="72"/>
      <c r="J46" s="68" t="s">
        <v>50</v>
      </c>
      <c r="K46" s="6" t="s">
        <v>73</v>
      </c>
      <c r="L46" s="324" t="s">
        <v>74</v>
      </c>
      <c r="M46" s="326"/>
      <c r="N46" s="177">
        <v>1000</v>
      </c>
      <c r="O46" s="223">
        <f t="shared" si="3"/>
        <v>1010</v>
      </c>
      <c r="P46" s="223">
        <f t="shared" si="3"/>
        <v>1020.1</v>
      </c>
      <c r="Q46" s="223">
        <v>0</v>
      </c>
      <c r="R46" s="263" t="s">
        <v>437</v>
      </c>
    </row>
    <row r="47" spans="1:18" x14ac:dyDescent="0.25">
      <c r="A47" s="68" t="s">
        <v>152</v>
      </c>
      <c r="B47" s="37"/>
      <c r="C47" s="32"/>
      <c r="D47" s="32"/>
      <c r="E47" s="32"/>
      <c r="F47" s="32"/>
      <c r="G47" s="32"/>
      <c r="H47" s="32"/>
      <c r="I47" s="72"/>
      <c r="J47" s="68" t="s">
        <v>50</v>
      </c>
      <c r="K47" s="6" t="s">
        <v>52</v>
      </c>
      <c r="L47" s="324" t="s">
        <v>48</v>
      </c>
      <c r="M47" s="326"/>
      <c r="N47" s="177">
        <v>2000</v>
      </c>
      <c r="O47" s="223">
        <f t="shared" si="3"/>
        <v>2020</v>
      </c>
      <c r="P47" s="223">
        <f t="shared" si="3"/>
        <v>2040.2</v>
      </c>
      <c r="Q47" s="223">
        <f t="shared" si="4"/>
        <v>101</v>
      </c>
      <c r="R47" s="263">
        <f t="shared" si="5"/>
        <v>101</v>
      </c>
    </row>
    <row r="48" spans="1:18" x14ac:dyDescent="0.25">
      <c r="A48" s="281" t="s">
        <v>153</v>
      </c>
      <c r="B48" s="282" t="s">
        <v>44</v>
      </c>
      <c r="C48" s="283"/>
      <c r="D48" s="283" t="s">
        <v>4</v>
      </c>
      <c r="E48" s="283" t="s">
        <v>12</v>
      </c>
      <c r="F48" s="283"/>
      <c r="G48" s="283"/>
      <c r="H48" s="283"/>
      <c r="I48" s="284"/>
      <c r="J48" s="281" t="s">
        <v>50</v>
      </c>
      <c r="K48" s="285" t="s">
        <v>140</v>
      </c>
      <c r="L48" s="285"/>
      <c r="M48" s="285"/>
      <c r="N48" s="287">
        <f>N49</f>
        <v>4000</v>
      </c>
      <c r="O48" s="273">
        <f t="shared" si="3"/>
        <v>4040</v>
      </c>
      <c r="P48" s="273">
        <f t="shared" si="3"/>
        <v>4080.4</v>
      </c>
      <c r="Q48" s="273">
        <f t="shared" si="4"/>
        <v>101</v>
      </c>
      <c r="R48" s="226">
        <f t="shared" si="5"/>
        <v>101</v>
      </c>
    </row>
    <row r="49" spans="1:18" x14ac:dyDescent="0.25">
      <c r="A49" s="68" t="s">
        <v>153</v>
      </c>
      <c r="B49" s="37"/>
      <c r="C49" s="32"/>
      <c r="D49" s="32"/>
      <c r="E49" s="32"/>
      <c r="F49" s="32"/>
      <c r="G49" s="32"/>
      <c r="H49" s="32"/>
      <c r="I49" s="72"/>
      <c r="J49" s="68" t="s">
        <v>50</v>
      </c>
      <c r="K49" s="135" t="s">
        <v>4</v>
      </c>
      <c r="L49" s="6" t="s">
        <v>11</v>
      </c>
      <c r="M49" s="6"/>
      <c r="N49" s="178">
        <f>N50</f>
        <v>4000</v>
      </c>
      <c r="O49" s="223">
        <f t="shared" si="3"/>
        <v>4040</v>
      </c>
      <c r="P49" s="223">
        <f t="shared" si="3"/>
        <v>4080.4</v>
      </c>
      <c r="Q49" s="223">
        <f t="shared" si="4"/>
        <v>101</v>
      </c>
      <c r="R49" s="263">
        <f t="shared" si="5"/>
        <v>101</v>
      </c>
    </row>
    <row r="50" spans="1:18" x14ac:dyDescent="0.25">
      <c r="A50" s="68" t="s">
        <v>153</v>
      </c>
      <c r="B50" s="37"/>
      <c r="C50" s="32"/>
      <c r="D50" s="32"/>
      <c r="E50" s="32"/>
      <c r="F50" s="32"/>
      <c r="G50" s="32"/>
      <c r="H50" s="32"/>
      <c r="I50" s="72"/>
      <c r="J50" s="68" t="s">
        <v>50</v>
      </c>
      <c r="K50" s="135" t="s">
        <v>47</v>
      </c>
      <c r="L50" s="6" t="s">
        <v>25</v>
      </c>
      <c r="M50" s="6"/>
      <c r="N50" s="178">
        <v>4000</v>
      </c>
      <c r="O50" s="223">
        <f t="shared" si="3"/>
        <v>4040</v>
      </c>
      <c r="P50" s="223">
        <f t="shared" si="3"/>
        <v>4080.4</v>
      </c>
      <c r="Q50" s="223">
        <f t="shared" si="4"/>
        <v>101</v>
      </c>
      <c r="R50" s="263">
        <f t="shared" si="5"/>
        <v>101</v>
      </c>
    </row>
    <row r="51" spans="1:18" x14ac:dyDescent="0.25">
      <c r="A51" s="281" t="s">
        <v>416</v>
      </c>
      <c r="B51" s="282" t="s">
        <v>44</v>
      </c>
      <c r="C51" s="283"/>
      <c r="D51" s="283"/>
      <c r="E51" s="283"/>
      <c r="F51" s="283"/>
      <c r="G51" s="283"/>
      <c r="H51" s="283"/>
      <c r="I51" s="284"/>
      <c r="J51" s="281" t="s">
        <v>50</v>
      </c>
      <c r="K51" s="285" t="s">
        <v>417</v>
      </c>
      <c r="L51" s="285"/>
      <c r="M51" s="285"/>
      <c r="N51" s="287">
        <f>N52</f>
        <v>2000</v>
      </c>
      <c r="O51" s="273">
        <f t="shared" si="3"/>
        <v>2020</v>
      </c>
      <c r="P51" s="273">
        <f t="shared" si="3"/>
        <v>2040.2</v>
      </c>
      <c r="Q51" s="273">
        <f t="shared" si="4"/>
        <v>101</v>
      </c>
      <c r="R51" s="226">
        <f t="shared" si="5"/>
        <v>101</v>
      </c>
    </row>
    <row r="52" spans="1:18" x14ac:dyDescent="0.25">
      <c r="A52" s="68" t="s">
        <v>416</v>
      </c>
      <c r="B52" s="37"/>
      <c r="C52" s="32"/>
      <c r="D52" s="32"/>
      <c r="E52" s="32"/>
      <c r="F52" s="32"/>
      <c r="G52" s="32"/>
      <c r="H52" s="32"/>
      <c r="I52" s="72"/>
      <c r="J52" s="68" t="s">
        <v>50</v>
      </c>
      <c r="K52" s="135" t="s">
        <v>12</v>
      </c>
      <c r="L52" s="6" t="s">
        <v>13</v>
      </c>
      <c r="M52" s="6"/>
      <c r="N52" s="178">
        <f>N53</f>
        <v>2000</v>
      </c>
      <c r="O52" s="223">
        <f t="shared" si="3"/>
        <v>2020</v>
      </c>
      <c r="P52" s="223">
        <f t="shared" si="3"/>
        <v>2040.2</v>
      </c>
      <c r="Q52" s="223">
        <f t="shared" si="4"/>
        <v>101</v>
      </c>
      <c r="R52" s="263">
        <f t="shared" si="5"/>
        <v>101</v>
      </c>
    </row>
    <row r="53" spans="1:18" x14ac:dyDescent="0.25">
      <c r="A53" s="68" t="s">
        <v>416</v>
      </c>
      <c r="B53" s="37"/>
      <c r="C53" s="32"/>
      <c r="D53" s="32"/>
      <c r="E53" s="32"/>
      <c r="F53" s="32"/>
      <c r="G53" s="32"/>
      <c r="H53" s="32"/>
      <c r="I53" s="72"/>
      <c r="J53" s="68" t="s">
        <v>50</v>
      </c>
      <c r="K53" s="135" t="s">
        <v>53</v>
      </c>
      <c r="L53" s="6" t="s">
        <v>29</v>
      </c>
      <c r="M53" s="6"/>
      <c r="N53" s="178">
        <v>2000</v>
      </c>
      <c r="O53" s="223">
        <f t="shared" si="3"/>
        <v>2020</v>
      </c>
      <c r="P53" s="223">
        <f t="shared" si="3"/>
        <v>2040.2</v>
      </c>
      <c r="Q53" s="223">
        <f t="shared" si="4"/>
        <v>101</v>
      </c>
      <c r="R53" s="263">
        <f t="shared" si="5"/>
        <v>101</v>
      </c>
    </row>
    <row r="54" spans="1:18" x14ac:dyDescent="0.25">
      <c r="A54" s="281" t="s">
        <v>427</v>
      </c>
      <c r="B54" s="282" t="s">
        <v>44</v>
      </c>
      <c r="C54" s="283"/>
      <c r="D54" s="283"/>
      <c r="E54" s="283"/>
      <c r="F54" s="283"/>
      <c r="G54" s="283" t="s">
        <v>176</v>
      </c>
      <c r="H54" s="283"/>
      <c r="I54" s="284"/>
      <c r="J54" s="281" t="s">
        <v>50</v>
      </c>
      <c r="K54" s="295" t="s">
        <v>426</v>
      </c>
      <c r="L54" s="285"/>
      <c r="M54" s="285"/>
      <c r="N54" s="287">
        <f>N55</f>
        <v>20000</v>
      </c>
      <c r="O54" s="273">
        <f t="shared" si="3"/>
        <v>20200</v>
      </c>
      <c r="P54" s="273">
        <f t="shared" si="3"/>
        <v>20402</v>
      </c>
      <c r="Q54" s="273">
        <f t="shared" si="4"/>
        <v>101</v>
      </c>
      <c r="R54" s="226">
        <f t="shared" si="5"/>
        <v>101</v>
      </c>
    </row>
    <row r="55" spans="1:18" x14ac:dyDescent="0.25">
      <c r="A55" s="68" t="s">
        <v>427</v>
      </c>
      <c r="B55" s="37"/>
      <c r="C55" s="32"/>
      <c r="D55" s="32"/>
      <c r="E55" s="32"/>
      <c r="F55" s="32"/>
      <c r="G55" s="32"/>
      <c r="H55" s="32"/>
      <c r="I55" s="72"/>
      <c r="J55" s="68" t="s">
        <v>50</v>
      </c>
      <c r="K55" s="6">
        <v>4</v>
      </c>
      <c r="L55" s="6" t="s">
        <v>13</v>
      </c>
      <c r="M55" s="6"/>
      <c r="N55" s="178">
        <f>N56</f>
        <v>20000</v>
      </c>
      <c r="O55" s="223">
        <f t="shared" si="3"/>
        <v>20200</v>
      </c>
      <c r="P55" s="223">
        <f t="shared" si="3"/>
        <v>20402</v>
      </c>
      <c r="Q55" s="223">
        <f t="shared" si="4"/>
        <v>101</v>
      </c>
      <c r="R55" s="263">
        <f t="shared" si="5"/>
        <v>101</v>
      </c>
    </row>
    <row r="56" spans="1:18" x14ac:dyDescent="0.25">
      <c r="A56" s="68" t="s">
        <v>427</v>
      </c>
      <c r="B56" s="37"/>
      <c r="C56" s="32"/>
      <c r="D56" s="32"/>
      <c r="E56" s="32"/>
      <c r="F56" s="32"/>
      <c r="G56" s="32"/>
      <c r="H56" s="32"/>
      <c r="I56" s="72"/>
      <c r="J56" s="68" t="s">
        <v>50</v>
      </c>
      <c r="K56" s="6" t="s">
        <v>53</v>
      </c>
      <c r="L56" s="6" t="s">
        <v>29</v>
      </c>
      <c r="M56" s="6"/>
      <c r="N56" s="184">
        <v>20000</v>
      </c>
      <c r="O56" s="223">
        <f t="shared" si="3"/>
        <v>20200</v>
      </c>
      <c r="P56" s="223">
        <f t="shared" si="3"/>
        <v>20402</v>
      </c>
      <c r="Q56" s="223">
        <f t="shared" si="4"/>
        <v>101</v>
      </c>
      <c r="R56" s="263">
        <f t="shared" si="5"/>
        <v>101</v>
      </c>
    </row>
    <row r="57" spans="1:18" x14ac:dyDescent="0.25">
      <c r="A57" s="281" t="s">
        <v>448</v>
      </c>
      <c r="B57" s="282" t="s">
        <v>44</v>
      </c>
      <c r="C57" s="283"/>
      <c r="D57" s="283"/>
      <c r="E57" s="283"/>
      <c r="F57" s="283" t="s">
        <v>175</v>
      </c>
      <c r="G57" s="283"/>
      <c r="H57" s="283"/>
      <c r="I57" s="284"/>
      <c r="J57" s="281" t="s">
        <v>50</v>
      </c>
      <c r="K57" s="295" t="s">
        <v>447</v>
      </c>
      <c r="L57" s="285" t="s">
        <v>465</v>
      </c>
      <c r="M57" s="285"/>
      <c r="N57" s="287">
        <f>N58</f>
        <v>16000</v>
      </c>
      <c r="O57" s="273">
        <f t="shared" si="3"/>
        <v>16160</v>
      </c>
      <c r="P57" s="273">
        <f t="shared" si="3"/>
        <v>16321.6</v>
      </c>
      <c r="Q57" s="273">
        <f t="shared" si="4"/>
        <v>101</v>
      </c>
      <c r="R57" s="226">
        <f t="shared" si="5"/>
        <v>101</v>
      </c>
    </row>
    <row r="58" spans="1:18" x14ac:dyDescent="0.25">
      <c r="A58" s="68" t="s">
        <v>448</v>
      </c>
      <c r="B58" s="32"/>
      <c r="C58" s="32"/>
      <c r="D58" s="32"/>
      <c r="E58" s="32"/>
      <c r="F58" s="32"/>
      <c r="G58" s="32"/>
      <c r="H58" s="32"/>
      <c r="I58" s="72"/>
      <c r="J58" s="68" t="s">
        <v>50</v>
      </c>
      <c r="K58" s="135" t="s">
        <v>175</v>
      </c>
      <c r="L58" s="6" t="s">
        <v>15</v>
      </c>
      <c r="M58" s="72"/>
      <c r="N58" s="183">
        <f>N59</f>
        <v>16000</v>
      </c>
      <c r="O58" s="223">
        <f t="shared" si="3"/>
        <v>16160</v>
      </c>
      <c r="P58" s="223">
        <f t="shared" si="3"/>
        <v>16321.6</v>
      </c>
      <c r="Q58" s="223">
        <f t="shared" si="4"/>
        <v>101</v>
      </c>
      <c r="R58" s="263">
        <f t="shared" si="5"/>
        <v>101</v>
      </c>
    </row>
    <row r="59" spans="1:18" x14ac:dyDescent="0.25">
      <c r="A59" s="68" t="s">
        <v>448</v>
      </c>
      <c r="B59" s="32"/>
      <c r="C59" s="32"/>
      <c r="D59" s="32"/>
      <c r="E59" s="32"/>
      <c r="F59" s="32"/>
      <c r="G59" s="32"/>
      <c r="H59" s="32"/>
      <c r="I59" s="72"/>
      <c r="J59" s="68" t="s">
        <v>50</v>
      </c>
      <c r="K59" s="135" t="s">
        <v>441</v>
      </c>
      <c r="L59" s="6" t="s">
        <v>442</v>
      </c>
      <c r="M59" s="72"/>
      <c r="N59" s="219">
        <v>16000</v>
      </c>
      <c r="O59" s="223">
        <f t="shared" si="3"/>
        <v>16160</v>
      </c>
      <c r="P59" s="223">
        <f t="shared" si="3"/>
        <v>16321.6</v>
      </c>
      <c r="Q59" s="223">
        <f t="shared" si="4"/>
        <v>101</v>
      </c>
      <c r="R59" s="263">
        <f t="shared" si="5"/>
        <v>101</v>
      </c>
    </row>
    <row r="60" spans="1:18" x14ac:dyDescent="0.25">
      <c r="A60" s="281" t="s">
        <v>418</v>
      </c>
      <c r="B60" s="282" t="s">
        <v>44</v>
      </c>
      <c r="C60" s="283"/>
      <c r="D60" s="283"/>
      <c r="E60" s="283"/>
      <c r="F60" s="283"/>
      <c r="G60" s="283"/>
      <c r="H60" s="283"/>
      <c r="I60" s="284"/>
      <c r="J60" s="281" t="s">
        <v>50</v>
      </c>
      <c r="K60" s="295" t="s">
        <v>460</v>
      </c>
      <c r="L60" s="285"/>
      <c r="M60" s="285"/>
      <c r="N60" s="287">
        <f>N61</f>
        <v>30000</v>
      </c>
      <c r="O60" s="273">
        <f t="shared" si="3"/>
        <v>30300</v>
      </c>
      <c r="P60" s="273">
        <f t="shared" si="3"/>
        <v>30603</v>
      </c>
      <c r="Q60" s="273">
        <f t="shared" si="4"/>
        <v>101</v>
      </c>
      <c r="R60" s="226">
        <f t="shared" si="5"/>
        <v>101</v>
      </c>
    </row>
    <row r="61" spans="1:18" x14ac:dyDescent="0.25">
      <c r="A61" s="67" t="s">
        <v>418</v>
      </c>
      <c r="B61" s="32"/>
      <c r="C61" s="32"/>
      <c r="D61" s="32"/>
      <c r="E61" s="32"/>
      <c r="F61" s="32"/>
      <c r="G61" s="32"/>
      <c r="H61" s="32"/>
      <c r="I61" s="6"/>
      <c r="J61" s="67" t="s">
        <v>50</v>
      </c>
      <c r="K61" s="135" t="s">
        <v>4</v>
      </c>
      <c r="L61" s="6" t="s">
        <v>11</v>
      </c>
      <c r="M61" s="6"/>
      <c r="N61" s="183">
        <f>N62</f>
        <v>30000</v>
      </c>
      <c r="O61" s="223">
        <f t="shared" si="3"/>
        <v>30300</v>
      </c>
      <c r="P61" s="223">
        <f t="shared" si="3"/>
        <v>30603</v>
      </c>
      <c r="Q61" s="223">
        <f t="shared" si="4"/>
        <v>101</v>
      </c>
      <c r="R61" s="263">
        <f t="shared" si="5"/>
        <v>101</v>
      </c>
    </row>
    <row r="62" spans="1:18" x14ac:dyDescent="0.25">
      <c r="A62" s="68" t="s">
        <v>418</v>
      </c>
      <c r="B62" s="32"/>
      <c r="C62" s="32"/>
      <c r="D62" s="32"/>
      <c r="E62" s="32"/>
      <c r="F62" s="32"/>
      <c r="G62" s="32"/>
      <c r="H62" s="32"/>
      <c r="I62" s="6"/>
      <c r="J62" s="68" t="s">
        <v>50</v>
      </c>
      <c r="K62" s="135" t="s">
        <v>52</v>
      </c>
      <c r="L62" s="6" t="s">
        <v>421</v>
      </c>
      <c r="M62" s="6"/>
      <c r="N62" s="184">
        <v>30000</v>
      </c>
      <c r="O62" s="223">
        <f t="shared" si="3"/>
        <v>30300</v>
      </c>
      <c r="P62" s="223">
        <f t="shared" si="3"/>
        <v>30603</v>
      </c>
      <c r="Q62" s="223">
        <f t="shared" si="4"/>
        <v>101</v>
      </c>
      <c r="R62" s="263">
        <f t="shared" si="5"/>
        <v>101</v>
      </c>
    </row>
    <row r="63" spans="1:18" x14ac:dyDescent="0.25">
      <c r="A63" s="281" t="s">
        <v>438</v>
      </c>
      <c r="B63" s="283" t="s">
        <v>44</v>
      </c>
      <c r="C63" s="283"/>
      <c r="D63" s="283"/>
      <c r="E63" s="283"/>
      <c r="F63" s="283"/>
      <c r="G63" s="283"/>
      <c r="H63" s="283"/>
      <c r="I63" s="285"/>
      <c r="J63" s="281" t="s">
        <v>50</v>
      </c>
      <c r="K63" s="295" t="s">
        <v>444</v>
      </c>
      <c r="L63" s="285"/>
      <c r="M63" s="285"/>
      <c r="N63" s="287">
        <f>N64</f>
        <v>15000</v>
      </c>
      <c r="O63" s="273">
        <f t="shared" si="3"/>
        <v>15150</v>
      </c>
      <c r="P63" s="273">
        <f t="shared" si="3"/>
        <v>15301.5</v>
      </c>
      <c r="Q63" s="273">
        <f t="shared" si="4"/>
        <v>101</v>
      </c>
      <c r="R63" s="226">
        <f t="shared" si="5"/>
        <v>101</v>
      </c>
    </row>
    <row r="64" spans="1:18" x14ac:dyDescent="0.25">
      <c r="A64" s="67" t="s">
        <v>438</v>
      </c>
      <c r="B64" s="71"/>
      <c r="C64" s="71"/>
      <c r="D64" s="71"/>
      <c r="E64" s="71"/>
      <c r="F64" s="71"/>
      <c r="G64" s="71"/>
      <c r="H64" s="71"/>
      <c r="I64" s="74"/>
      <c r="J64" s="67" t="s">
        <v>50</v>
      </c>
      <c r="K64" s="133" t="s">
        <v>12</v>
      </c>
      <c r="L64" s="74" t="s">
        <v>13</v>
      </c>
      <c r="M64" s="74"/>
      <c r="N64" s="183">
        <f>N65</f>
        <v>15000</v>
      </c>
      <c r="O64" s="266">
        <f t="shared" si="3"/>
        <v>15150</v>
      </c>
      <c r="P64" s="266">
        <f t="shared" si="3"/>
        <v>15301.5</v>
      </c>
      <c r="Q64" s="266">
        <f t="shared" si="4"/>
        <v>101</v>
      </c>
      <c r="R64" s="267">
        <f t="shared" si="5"/>
        <v>101</v>
      </c>
    </row>
    <row r="65" spans="1:18" x14ac:dyDescent="0.25">
      <c r="A65" s="65" t="s">
        <v>438</v>
      </c>
      <c r="B65" s="38"/>
      <c r="C65" s="38"/>
      <c r="D65" s="38"/>
      <c r="E65" s="38"/>
      <c r="F65" s="38"/>
      <c r="G65" s="38"/>
      <c r="H65" s="38"/>
      <c r="I65" s="8"/>
      <c r="J65" s="65" t="s">
        <v>50</v>
      </c>
      <c r="K65" s="229" t="s">
        <v>53</v>
      </c>
      <c r="L65" s="8" t="s">
        <v>29</v>
      </c>
      <c r="M65" s="8"/>
      <c r="N65" s="219">
        <v>15000</v>
      </c>
      <c r="O65" s="262">
        <f t="shared" si="3"/>
        <v>15150</v>
      </c>
      <c r="P65" s="262">
        <f t="shared" si="3"/>
        <v>15301.5</v>
      </c>
      <c r="Q65" s="262">
        <f t="shared" si="4"/>
        <v>101</v>
      </c>
      <c r="R65" s="264">
        <f t="shared" si="5"/>
        <v>101</v>
      </c>
    </row>
    <row r="66" spans="1:18" x14ac:dyDescent="0.25">
      <c r="A66" s="306"/>
      <c r="B66" s="160"/>
      <c r="C66" s="161"/>
      <c r="D66" s="161"/>
      <c r="E66" s="161"/>
      <c r="F66" s="161"/>
      <c r="G66" s="161"/>
      <c r="H66" s="161"/>
      <c r="I66" s="307"/>
      <c r="J66" s="306"/>
      <c r="K66" s="22" t="s">
        <v>100</v>
      </c>
      <c r="L66" s="22"/>
      <c r="M66" s="22"/>
      <c r="N66" s="314">
        <f>SUM(N67)</f>
        <v>79000</v>
      </c>
      <c r="O66" s="315">
        <f t="shared" si="3"/>
        <v>79790</v>
      </c>
      <c r="P66" s="315">
        <f t="shared" si="3"/>
        <v>80587.899999999994</v>
      </c>
      <c r="Q66" s="315">
        <f t="shared" si="4"/>
        <v>101</v>
      </c>
      <c r="R66" s="316">
        <f t="shared" si="5"/>
        <v>101</v>
      </c>
    </row>
    <row r="67" spans="1:18" x14ac:dyDescent="0.25">
      <c r="A67" s="54"/>
      <c r="B67" s="55"/>
      <c r="C67" s="43"/>
      <c r="D67" s="43"/>
      <c r="E67" s="43"/>
      <c r="F67" s="43"/>
      <c r="G67" s="43"/>
      <c r="H67" s="43"/>
      <c r="I67" s="56"/>
      <c r="J67" s="88" t="s">
        <v>9</v>
      </c>
      <c r="K67" s="36" t="s">
        <v>82</v>
      </c>
      <c r="L67" s="36"/>
      <c r="M67" s="36"/>
      <c r="N67" s="231">
        <f>N68</f>
        <v>79000</v>
      </c>
      <c r="O67" s="276">
        <f t="shared" si="3"/>
        <v>79790</v>
      </c>
      <c r="P67" s="276">
        <f t="shared" si="3"/>
        <v>80587.899999999994</v>
      </c>
      <c r="Q67" s="276">
        <f t="shared" si="4"/>
        <v>101</v>
      </c>
      <c r="R67" s="277">
        <f t="shared" si="5"/>
        <v>101</v>
      </c>
    </row>
    <row r="68" spans="1:18" x14ac:dyDescent="0.25">
      <c r="A68" s="69" t="s">
        <v>116</v>
      </c>
      <c r="B68" s="86" t="s">
        <v>44</v>
      </c>
      <c r="C68" s="58" t="s">
        <v>2</v>
      </c>
      <c r="D68" s="58"/>
      <c r="E68" s="58" t="s">
        <v>12</v>
      </c>
      <c r="F68" s="58" t="s">
        <v>175</v>
      </c>
      <c r="G68" s="58"/>
      <c r="H68" s="58"/>
      <c r="I68" s="60"/>
      <c r="J68" s="69"/>
      <c r="K68" s="59" t="s">
        <v>215</v>
      </c>
      <c r="L68" s="59"/>
      <c r="M68" s="59"/>
      <c r="N68" s="185">
        <f>N69+N72+N75</f>
        <v>79000</v>
      </c>
      <c r="O68" s="278">
        <f t="shared" si="3"/>
        <v>79790</v>
      </c>
      <c r="P68" s="278">
        <f t="shared" si="3"/>
        <v>80587.899999999994</v>
      </c>
      <c r="Q68" s="278">
        <f t="shared" si="4"/>
        <v>101</v>
      </c>
      <c r="R68" s="225">
        <f t="shared" si="5"/>
        <v>101</v>
      </c>
    </row>
    <row r="69" spans="1:18" x14ac:dyDescent="0.25">
      <c r="A69" s="281" t="s">
        <v>154</v>
      </c>
      <c r="B69" s="283" t="s">
        <v>44</v>
      </c>
      <c r="C69" s="283"/>
      <c r="D69" s="283"/>
      <c r="E69" s="283"/>
      <c r="F69" s="283" t="s">
        <v>175</v>
      </c>
      <c r="G69" s="283"/>
      <c r="H69" s="283"/>
      <c r="I69" s="284"/>
      <c r="J69" s="281" t="s">
        <v>54</v>
      </c>
      <c r="K69" s="285" t="s">
        <v>117</v>
      </c>
      <c r="L69" s="285"/>
      <c r="M69" s="285"/>
      <c r="N69" s="296">
        <f>N70</f>
        <v>75000</v>
      </c>
      <c r="O69" s="273">
        <f t="shared" si="3"/>
        <v>75750</v>
      </c>
      <c r="P69" s="273">
        <f t="shared" si="3"/>
        <v>76507.5</v>
      </c>
      <c r="Q69" s="273">
        <f t="shared" si="4"/>
        <v>101</v>
      </c>
      <c r="R69" s="226">
        <f t="shared" si="5"/>
        <v>101</v>
      </c>
    </row>
    <row r="70" spans="1:18" x14ac:dyDescent="0.25">
      <c r="A70" s="67" t="s">
        <v>154</v>
      </c>
      <c r="B70" s="71"/>
      <c r="C70" s="71"/>
      <c r="D70" s="71"/>
      <c r="E70" s="71"/>
      <c r="F70" s="71"/>
      <c r="G70" s="71"/>
      <c r="H70" s="71"/>
      <c r="I70" s="74"/>
      <c r="J70" s="67" t="s">
        <v>54</v>
      </c>
      <c r="K70" s="74">
        <v>3</v>
      </c>
      <c r="L70" s="74" t="s">
        <v>11</v>
      </c>
      <c r="M70" s="74"/>
      <c r="N70" s="268">
        <f>N71</f>
        <v>75000</v>
      </c>
      <c r="O70" s="81">
        <f t="shared" si="3"/>
        <v>75750</v>
      </c>
      <c r="P70" s="266">
        <f t="shared" si="3"/>
        <v>76507.5</v>
      </c>
      <c r="Q70" s="81">
        <f t="shared" si="4"/>
        <v>101</v>
      </c>
      <c r="R70" s="267">
        <f t="shared" si="5"/>
        <v>101</v>
      </c>
    </row>
    <row r="71" spans="1:18" x14ac:dyDescent="0.25">
      <c r="A71" s="65" t="s">
        <v>154</v>
      </c>
      <c r="B71" s="32"/>
      <c r="C71" s="32"/>
      <c r="D71" s="32"/>
      <c r="E71" s="32"/>
      <c r="F71" s="32"/>
      <c r="G71" s="32"/>
      <c r="H71" s="32"/>
      <c r="I71" s="6"/>
      <c r="J71" s="65" t="s">
        <v>54</v>
      </c>
      <c r="K71" s="6">
        <v>38</v>
      </c>
      <c r="L71" s="6" t="s">
        <v>48</v>
      </c>
      <c r="M71" s="6"/>
      <c r="N71" s="269">
        <v>75000</v>
      </c>
      <c r="O71" s="81">
        <f t="shared" si="3"/>
        <v>75750</v>
      </c>
      <c r="P71" s="262">
        <f t="shared" si="3"/>
        <v>76507.5</v>
      </c>
      <c r="Q71" s="81">
        <f t="shared" si="4"/>
        <v>101</v>
      </c>
      <c r="R71" s="264">
        <f t="shared" si="5"/>
        <v>101</v>
      </c>
    </row>
    <row r="72" spans="1:18" x14ac:dyDescent="0.25">
      <c r="A72" s="281" t="s">
        <v>155</v>
      </c>
      <c r="B72" s="282" t="s">
        <v>44</v>
      </c>
      <c r="C72" s="283"/>
      <c r="D72" s="283"/>
      <c r="E72" s="283"/>
      <c r="F72" s="283"/>
      <c r="G72" s="283"/>
      <c r="H72" s="283"/>
      <c r="I72" s="284"/>
      <c r="J72" s="281" t="s">
        <v>54</v>
      </c>
      <c r="K72" s="285" t="s">
        <v>217</v>
      </c>
      <c r="L72" s="285"/>
      <c r="M72" s="285"/>
      <c r="N72" s="297">
        <f>N73</f>
        <v>1000</v>
      </c>
      <c r="O72" s="273">
        <f t="shared" si="3"/>
        <v>1010</v>
      </c>
      <c r="P72" s="273">
        <f t="shared" si="3"/>
        <v>1020.1</v>
      </c>
      <c r="Q72" s="273">
        <f t="shared" si="4"/>
        <v>101</v>
      </c>
      <c r="R72" s="226">
        <f t="shared" si="5"/>
        <v>101</v>
      </c>
    </row>
    <row r="73" spans="1:18" x14ac:dyDescent="0.25">
      <c r="A73" s="68" t="s">
        <v>155</v>
      </c>
      <c r="B73" s="37"/>
      <c r="C73" s="32"/>
      <c r="D73" s="32"/>
      <c r="E73" s="32"/>
      <c r="F73" s="32"/>
      <c r="G73" s="32"/>
      <c r="H73" s="32"/>
      <c r="I73" s="72"/>
      <c r="J73" s="68" t="s">
        <v>54</v>
      </c>
      <c r="K73" s="6">
        <v>3</v>
      </c>
      <c r="L73" s="6" t="s">
        <v>11</v>
      </c>
      <c r="M73" s="6"/>
      <c r="N73" s="186">
        <f>N74</f>
        <v>1000</v>
      </c>
      <c r="O73" s="223">
        <f t="shared" si="3"/>
        <v>1010</v>
      </c>
      <c r="P73" s="223">
        <f t="shared" si="3"/>
        <v>1020.1</v>
      </c>
      <c r="Q73" s="223">
        <f t="shared" si="4"/>
        <v>101</v>
      </c>
      <c r="R73" s="263">
        <f t="shared" si="5"/>
        <v>101</v>
      </c>
    </row>
    <row r="74" spans="1:18" x14ac:dyDescent="0.25">
      <c r="A74" s="68" t="s">
        <v>155</v>
      </c>
      <c r="B74" s="37"/>
      <c r="C74" s="32"/>
      <c r="D74" s="32"/>
      <c r="E74" s="32"/>
      <c r="F74" s="32"/>
      <c r="G74" s="32"/>
      <c r="H74" s="32"/>
      <c r="I74" s="72"/>
      <c r="J74" s="68" t="s">
        <v>54</v>
      </c>
      <c r="K74" s="6">
        <v>38</v>
      </c>
      <c r="L74" s="6" t="s">
        <v>48</v>
      </c>
      <c r="M74" s="6"/>
      <c r="N74" s="186">
        <v>1000</v>
      </c>
      <c r="O74" s="223">
        <f t="shared" si="3"/>
        <v>1010</v>
      </c>
      <c r="P74" s="223">
        <f t="shared" si="3"/>
        <v>1020.1</v>
      </c>
      <c r="Q74" s="223">
        <f t="shared" si="4"/>
        <v>101</v>
      </c>
      <c r="R74" s="263">
        <f t="shared" si="5"/>
        <v>101</v>
      </c>
    </row>
    <row r="75" spans="1:18" x14ac:dyDescent="0.25">
      <c r="A75" s="281" t="s">
        <v>155</v>
      </c>
      <c r="B75" s="283"/>
      <c r="C75" s="283"/>
      <c r="D75" s="283" t="s">
        <v>4</v>
      </c>
      <c r="E75" s="283"/>
      <c r="F75" s="283"/>
      <c r="G75" s="283"/>
      <c r="H75" s="283"/>
      <c r="I75" s="285"/>
      <c r="J75" s="281" t="s">
        <v>54</v>
      </c>
      <c r="K75" s="285" t="s">
        <v>216</v>
      </c>
      <c r="L75" s="285"/>
      <c r="M75" s="285"/>
      <c r="N75" s="297">
        <f>N76</f>
        <v>3000</v>
      </c>
      <c r="O75" s="273">
        <f t="shared" si="3"/>
        <v>3030</v>
      </c>
      <c r="P75" s="273">
        <f t="shared" si="3"/>
        <v>3060.3</v>
      </c>
      <c r="Q75" s="273">
        <f t="shared" si="4"/>
        <v>101</v>
      </c>
      <c r="R75" s="226">
        <f t="shared" si="5"/>
        <v>101</v>
      </c>
    </row>
    <row r="76" spans="1:18" x14ac:dyDescent="0.25">
      <c r="A76" s="68" t="s">
        <v>155</v>
      </c>
      <c r="B76" s="32"/>
      <c r="C76" s="32"/>
      <c r="D76" s="32"/>
      <c r="E76" s="32"/>
      <c r="F76" s="32"/>
      <c r="G76" s="32"/>
      <c r="H76" s="32"/>
      <c r="I76" s="6"/>
      <c r="J76" s="68" t="s">
        <v>54</v>
      </c>
      <c r="K76" s="6" t="s">
        <v>4</v>
      </c>
      <c r="L76" s="6" t="s">
        <v>11</v>
      </c>
      <c r="M76" s="6"/>
      <c r="N76" s="186">
        <f>N77</f>
        <v>3000</v>
      </c>
      <c r="O76" s="223">
        <f t="shared" si="3"/>
        <v>3030</v>
      </c>
      <c r="P76" s="223">
        <f t="shared" si="3"/>
        <v>3060.3</v>
      </c>
      <c r="Q76" s="223">
        <f t="shared" si="4"/>
        <v>101</v>
      </c>
      <c r="R76" s="263">
        <f t="shared" si="5"/>
        <v>101</v>
      </c>
    </row>
    <row r="77" spans="1:18" x14ac:dyDescent="0.25">
      <c r="A77" s="68" t="s">
        <v>155</v>
      </c>
      <c r="B77" s="32"/>
      <c r="C77" s="32"/>
      <c r="D77" s="32"/>
      <c r="E77" s="32"/>
      <c r="F77" s="32"/>
      <c r="G77" s="32"/>
      <c r="H77" s="32"/>
      <c r="I77" s="6"/>
      <c r="J77" s="68" t="s">
        <v>54</v>
      </c>
      <c r="K77" s="6">
        <v>38</v>
      </c>
      <c r="L77" s="6" t="s">
        <v>48</v>
      </c>
      <c r="M77" s="6"/>
      <c r="N77" s="186">
        <v>3000</v>
      </c>
      <c r="O77" s="223">
        <f t="shared" si="3"/>
        <v>3030</v>
      </c>
      <c r="P77" s="223">
        <f t="shared" si="3"/>
        <v>3060.3</v>
      </c>
      <c r="Q77" s="223">
        <f t="shared" si="4"/>
        <v>101</v>
      </c>
      <c r="R77" s="263">
        <f t="shared" si="5"/>
        <v>101</v>
      </c>
    </row>
    <row r="78" spans="1:18" x14ac:dyDescent="0.25">
      <c r="A78" s="306"/>
      <c r="B78" s="160"/>
      <c r="C78" s="161"/>
      <c r="D78" s="161"/>
      <c r="E78" s="161"/>
      <c r="F78" s="161"/>
      <c r="G78" s="161"/>
      <c r="H78" s="161"/>
      <c r="I78" s="307"/>
      <c r="J78" s="306"/>
      <c r="K78" s="22" t="s">
        <v>101</v>
      </c>
      <c r="L78" s="22"/>
      <c r="M78" s="22"/>
      <c r="N78" s="317">
        <f>N79+N87+N98</f>
        <v>743000</v>
      </c>
      <c r="O78" s="315">
        <f t="shared" si="3"/>
        <v>750430</v>
      </c>
      <c r="P78" s="315">
        <f t="shared" si="3"/>
        <v>757934.3</v>
      </c>
      <c r="Q78" s="315">
        <f t="shared" si="4"/>
        <v>101</v>
      </c>
      <c r="R78" s="316">
        <f t="shared" si="5"/>
        <v>101</v>
      </c>
    </row>
    <row r="79" spans="1:18" x14ac:dyDescent="0.25">
      <c r="A79" s="54"/>
      <c r="B79" s="55"/>
      <c r="C79" s="43"/>
      <c r="D79" s="43"/>
      <c r="E79" s="43"/>
      <c r="F79" s="43"/>
      <c r="G79" s="43"/>
      <c r="H79" s="43"/>
      <c r="I79" s="56"/>
      <c r="J79" s="88" t="s">
        <v>7</v>
      </c>
      <c r="K79" s="36" t="s">
        <v>83</v>
      </c>
      <c r="L79" s="36"/>
      <c r="M79" s="36"/>
      <c r="N79" s="187">
        <f>N80</f>
        <v>318000</v>
      </c>
      <c r="O79" s="275">
        <f t="shared" si="3"/>
        <v>321180</v>
      </c>
      <c r="P79" s="275">
        <f t="shared" si="3"/>
        <v>324391.8</v>
      </c>
      <c r="Q79" s="275">
        <f t="shared" si="4"/>
        <v>101</v>
      </c>
      <c r="R79" s="224">
        <f t="shared" si="5"/>
        <v>101</v>
      </c>
    </row>
    <row r="80" spans="1:18" x14ac:dyDescent="0.25">
      <c r="A80" s="69" t="s">
        <v>141</v>
      </c>
      <c r="B80" s="86" t="s">
        <v>44</v>
      </c>
      <c r="C80" s="58" t="s">
        <v>2</v>
      </c>
      <c r="D80" s="58" t="s">
        <v>4</v>
      </c>
      <c r="E80" s="58"/>
      <c r="F80" s="58"/>
      <c r="G80" s="58"/>
      <c r="H80" s="58"/>
      <c r="I80" s="60"/>
      <c r="J80" s="69"/>
      <c r="K80" s="59" t="s">
        <v>121</v>
      </c>
      <c r="L80" s="59"/>
      <c r="M80" s="59"/>
      <c r="N80" s="181">
        <f>N81+N84</f>
        <v>318000</v>
      </c>
      <c r="O80" s="279">
        <f t="shared" si="3"/>
        <v>321180</v>
      </c>
      <c r="P80" s="279">
        <f t="shared" si="3"/>
        <v>324391.8</v>
      </c>
      <c r="Q80" s="279">
        <f t="shared" si="4"/>
        <v>101</v>
      </c>
      <c r="R80" s="280">
        <f t="shared" si="5"/>
        <v>101</v>
      </c>
    </row>
    <row r="81" spans="1:18" x14ac:dyDescent="0.25">
      <c r="A81" s="281" t="s">
        <v>156</v>
      </c>
      <c r="B81" s="282" t="s">
        <v>44</v>
      </c>
      <c r="C81" s="283" t="s">
        <v>2</v>
      </c>
      <c r="D81" s="283" t="s">
        <v>4</v>
      </c>
      <c r="E81" s="283"/>
      <c r="F81" s="283"/>
      <c r="G81" s="283"/>
      <c r="H81" s="283"/>
      <c r="I81" s="284"/>
      <c r="J81" s="281" t="s">
        <v>76</v>
      </c>
      <c r="K81" s="285" t="s">
        <v>118</v>
      </c>
      <c r="L81" s="285"/>
      <c r="M81" s="285"/>
      <c r="N81" s="287">
        <f>N82</f>
        <v>260000</v>
      </c>
      <c r="O81" s="273">
        <f t="shared" ref="O81:P144" si="6">N81*1.01</f>
        <v>262600</v>
      </c>
      <c r="P81" s="273">
        <f t="shared" si="6"/>
        <v>265226</v>
      </c>
      <c r="Q81" s="273">
        <f t="shared" ref="Q81:Q144" si="7">O81/N81*100</f>
        <v>101</v>
      </c>
      <c r="R81" s="226">
        <f t="shared" ref="R81:R144" si="8">P81/O81*100</f>
        <v>101</v>
      </c>
    </row>
    <row r="82" spans="1:18" x14ac:dyDescent="0.25">
      <c r="A82" s="67" t="s">
        <v>156</v>
      </c>
      <c r="B82" s="71"/>
      <c r="C82" s="71"/>
      <c r="D82" s="71"/>
      <c r="E82" s="71"/>
      <c r="F82" s="71"/>
      <c r="G82" s="71"/>
      <c r="H82" s="71"/>
      <c r="I82" s="74"/>
      <c r="J82" s="67" t="s">
        <v>76</v>
      </c>
      <c r="K82" s="74">
        <v>3</v>
      </c>
      <c r="L82" s="74" t="s">
        <v>11</v>
      </c>
      <c r="M82" s="74"/>
      <c r="N82" s="188">
        <f>N83</f>
        <v>260000</v>
      </c>
      <c r="O82" s="223">
        <f t="shared" si="6"/>
        <v>262600</v>
      </c>
      <c r="P82" s="223">
        <f t="shared" si="6"/>
        <v>265226</v>
      </c>
      <c r="Q82" s="223">
        <f t="shared" si="7"/>
        <v>101</v>
      </c>
      <c r="R82" s="263">
        <f t="shared" si="8"/>
        <v>101</v>
      </c>
    </row>
    <row r="83" spans="1:18" x14ac:dyDescent="0.25">
      <c r="A83" s="68" t="s">
        <v>156</v>
      </c>
      <c r="B83" s="32"/>
      <c r="C83" s="32"/>
      <c r="D83" s="32"/>
      <c r="E83" s="32"/>
      <c r="F83" s="32"/>
      <c r="G83" s="32"/>
      <c r="H83" s="32"/>
      <c r="I83" s="6"/>
      <c r="J83" s="68" t="s">
        <v>76</v>
      </c>
      <c r="K83" s="6">
        <v>32</v>
      </c>
      <c r="L83" s="6" t="s">
        <v>25</v>
      </c>
      <c r="M83" s="6"/>
      <c r="N83" s="178">
        <v>260000</v>
      </c>
      <c r="O83" s="223">
        <f t="shared" si="6"/>
        <v>262600</v>
      </c>
      <c r="P83" s="223">
        <f t="shared" si="6"/>
        <v>265226</v>
      </c>
      <c r="Q83" s="223">
        <f t="shared" si="7"/>
        <v>101</v>
      </c>
      <c r="R83" s="263">
        <f t="shared" si="8"/>
        <v>101</v>
      </c>
    </row>
    <row r="84" spans="1:18" x14ac:dyDescent="0.25">
      <c r="A84" s="281" t="s">
        <v>157</v>
      </c>
      <c r="B84" s="282" t="s">
        <v>44</v>
      </c>
      <c r="C84" s="283"/>
      <c r="D84" s="283" t="s">
        <v>4</v>
      </c>
      <c r="E84" s="283"/>
      <c r="F84" s="283"/>
      <c r="G84" s="283"/>
      <c r="H84" s="283"/>
      <c r="I84" s="284"/>
      <c r="J84" s="281" t="s">
        <v>55</v>
      </c>
      <c r="K84" s="285" t="s">
        <v>119</v>
      </c>
      <c r="L84" s="285"/>
      <c r="M84" s="285"/>
      <c r="N84" s="287">
        <f>N85</f>
        <v>58000</v>
      </c>
      <c r="O84" s="273">
        <f t="shared" si="6"/>
        <v>58580</v>
      </c>
      <c r="P84" s="273">
        <f t="shared" si="6"/>
        <v>59165.8</v>
      </c>
      <c r="Q84" s="273">
        <f t="shared" si="7"/>
        <v>101</v>
      </c>
      <c r="R84" s="226">
        <f t="shared" si="8"/>
        <v>101</v>
      </c>
    </row>
    <row r="85" spans="1:18" x14ac:dyDescent="0.25">
      <c r="A85" s="67" t="s">
        <v>157</v>
      </c>
      <c r="B85" s="70"/>
      <c r="C85" s="71"/>
      <c r="D85" s="71"/>
      <c r="E85" s="71"/>
      <c r="F85" s="71"/>
      <c r="G85" s="71"/>
      <c r="H85" s="71"/>
      <c r="I85" s="66"/>
      <c r="J85" s="67" t="s">
        <v>55</v>
      </c>
      <c r="K85" s="74">
        <v>3</v>
      </c>
      <c r="L85" s="74" t="s">
        <v>11</v>
      </c>
      <c r="M85" s="74"/>
      <c r="N85" s="188">
        <f>N86</f>
        <v>58000</v>
      </c>
      <c r="O85" s="223">
        <f t="shared" si="6"/>
        <v>58580</v>
      </c>
      <c r="P85" s="223">
        <f t="shared" si="6"/>
        <v>59165.8</v>
      </c>
      <c r="Q85" s="223">
        <f t="shared" si="7"/>
        <v>101</v>
      </c>
      <c r="R85" s="263">
        <f t="shared" si="8"/>
        <v>101</v>
      </c>
    </row>
    <row r="86" spans="1:18" x14ac:dyDescent="0.25">
      <c r="A86" s="68" t="s">
        <v>157</v>
      </c>
      <c r="B86" s="37"/>
      <c r="C86" s="32"/>
      <c r="D86" s="32"/>
      <c r="E86" s="32"/>
      <c r="F86" s="32"/>
      <c r="G86" s="32"/>
      <c r="H86" s="32"/>
      <c r="I86" s="72"/>
      <c r="J86" s="68" t="s">
        <v>55</v>
      </c>
      <c r="K86" s="6">
        <v>32</v>
      </c>
      <c r="L86" s="6" t="s">
        <v>25</v>
      </c>
      <c r="M86" s="6"/>
      <c r="N86" s="190">
        <v>58000</v>
      </c>
      <c r="O86" s="223">
        <f t="shared" si="6"/>
        <v>58580</v>
      </c>
      <c r="P86" s="223">
        <f t="shared" si="6"/>
        <v>59165.8</v>
      </c>
      <c r="Q86" s="223">
        <f t="shared" si="7"/>
        <v>101</v>
      </c>
      <c r="R86" s="263">
        <f t="shared" si="8"/>
        <v>101</v>
      </c>
    </row>
    <row r="87" spans="1:18" x14ac:dyDescent="0.25">
      <c r="A87" s="90"/>
      <c r="B87" s="55"/>
      <c r="C87" s="43"/>
      <c r="D87" s="43"/>
      <c r="E87" s="43"/>
      <c r="F87" s="43"/>
      <c r="G87" s="43"/>
      <c r="H87" s="43"/>
      <c r="I87" s="56"/>
      <c r="J87" s="88" t="s">
        <v>6</v>
      </c>
      <c r="K87" s="36" t="s">
        <v>84</v>
      </c>
      <c r="L87" s="36"/>
      <c r="M87" s="36"/>
      <c r="N87" s="189">
        <f>N88</f>
        <v>420000</v>
      </c>
      <c r="O87" s="275">
        <f t="shared" si="6"/>
        <v>424200</v>
      </c>
      <c r="P87" s="275">
        <f t="shared" si="6"/>
        <v>428442</v>
      </c>
      <c r="Q87" s="275">
        <f t="shared" si="7"/>
        <v>101</v>
      </c>
      <c r="R87" s="224">
        <f t="shared" si="8"/>
        <v>101</v>
      </c>
    </row>
    <row r="88" spans="1:18" x14ac:dyDescent="0.25">
      <c r="A88" s="69" t="s">
        <v>142</v>
      </c>
      <c r="B88" s="86" t="s">
        <v>44</v>
      </c>
      <c r="C88" s="58" t="s">
        <v>2</v>
      </c>
      <c r="D88" s="58" t="s">
        <v>4</v>
      </c>
      <c r="E88" s="58"/>
      <c r="F88" s="58" t="s">
        <v>175</v>
      </c>
      <c r="G88" s="58" t="s">
        <v>2</v>
      </c>
      <c r="H88" s="58"/>
      <c r="I88" s="60"/>
      <c r="J88" s="69"/>
      <c r="K88" s="59" t="s">
        <v>122</v>
      </c>
      <c r="L88" s="59"/>
      <c r="M88" s="59"/>
      <c r="N88" s="181">
        <f>N89+N92+N95</f>
        <v>420000</v>
      </c>
      <c r="O88" s="279">
        <f t="shared" si="6"/>
        <v>424200</v>
      </c>
      <c r="P88" s="279">
        <f t="shared" si="6"/>
        <v>428442</v>
      </c>
      <c r="Q88" s="279">
        <f t="shared" si="7"/>
        <v>101</v>
      </c>
      <c r="R88" s="280">
        <f t="shared" si="8"/>
        <v>101</v>
      </c>
    </row>
    <row r="89" spans="1:18" x14ac:dyDescent="0.25">
      <c r="A89" s="281" t="s">
        <v>158</v>
      </c>
      <c r="B89" s="282" t="s">
        <v>44</v>
      </c>
      <c r="C89" s="283"/>
      <c r="D89" s="283"/>
      <c r="E89" s="283"/>
      <c r="F89" s="283" t="s">
        <v>175</v>
      </c>
      <c r="G89" s="283" t="s">
        <v>2</v>
      </c>
      <c r="H89" s="283"/>
      <c r="I89" s="284"/>
      <c r="J89" s="281" t="s">
        <v>77</v>
      </c>
      <c r="K89" s="285" t="s">
        <v>120</v>
      </c>
      <c r="L89" s="285"/>
      <c r="M89" s="285"/>
      <c r="N89" s="298">
        <f>N90</f>
        <v>180000</v>
      </c>
      <c r="O89" s="273">
        <f t="shared" si="6"/>
        <v>181800</v>
      </c>
      <c r="P89" s="273">
        <f t="shared" si="6"/>
        <v>183618</v>
      </c>
      <c r="Q89" s="273">
        <f t="shared" si="7"/>
        <v>101</v>
      </c>
      <c r="R89" s="226">
        <f t="shared" si="8"/>
        <v>101</v>
      </c>
    </row>
    <row r="90" spans="1:18" x14ac:dyDescent="0.25">
      <c r="A90" s="67" t="s">
        <v>158</v>
      </c>
      <c r="B90" s="71"/>
      <c r="C90" s="71"/>
      <c r="D90" s="71"/>
      <c r="E90" s="71"/>
      <c r="F90" s="71"/>
      <c r="G90" s="71"/>
      <c r="H90" s="71"/>
      <c r="I90" s="74"/>
      <c r="J90" s="67" t="s">
        <v>77</v>
      </c>
      <c r="K90" s="74">
        <v>4</v>
      </c>
      <c r="L90" s="74" t="s">
        <v>13</v>
      </c>
      <c r="M90" s="74"/>
      <c r="N90" s="188">
        <f>N91</f>
        <v>180000</v>
      </c>
      <c r="O90" s="223">
        <f t="shared" si="6"/>
        <v>181800</v>
      </c>
      <c r="P90" s="223">
        <f t="shared" si="6"/>
        <v>183618</v>
      </c>
      <c r="Q90" s="223">
        <f t="shared" si="7"/>
        <v>101</v>
      </c>
      <c r="R90" s="263">
        <f t="shared" si="8"/>
        <v>101</v>
      </c>
    </row>
    <row r="91" spans="1:18" x14ac:dyDescent="0.25">
      <c r="A91" s="68" t="s">
        <v>158</v>
      </c>
      <c r="B91" s="32"/>
      <c r="C91" s="32"/>
      <c r="D91" s="32"/>
      <c r="E91" s="32"/>
      <c r="F91" s="32"/>
      <c r="G91" s="32"/>
      <c r="H91" s="32"/>
      <c r="I91" s="6"/>
      <c r="J91" s="68" t="s">
        <v>77</v>
      </c>
      <c r="K91" s="6">
        <v>42</v>
      </c>
      <c r="L91" s="6" t="s">
        <v>29</v>
      </c>
      <c r="M91" s="6"/>
      <c r="N91" s="217">
        <v>180000</v>
      </c>
      <c r="O91" s="223">
        <f t="shared" si="6"/>
        <v>181800</v>
      </c>
      <c r="P91" s="223">
        <f t="shared" si="6"/>
        <v>183618</v>
      </c>
      <c r="Q91" s="223">
        <f t="shared" si="7"/>
        <v>101</v>
      </c>
      <c r="R91" s="263">
        <f t="shared" si="8"/>
        <v>101</v>
      </c>
    </row>
    <row r="92" spans="1:18" x14ac:dyDescent="0.25">
      <c r="A92" s="281" t="s">
        <v>419</v>
      </c>
      <c r="B92" s="282" t="s">
        <v>44</v>
      </c>
      <c r="C92" s="283"/>
      <c r="D92" s="283"/>
      <c r="E92" s="283"/>
      <c r="F92" s="283" t="s">
        <v>175</v>
      </c>
      <c r="G92" s="283"/>
      <c r="H92" s="283"/>
      <c r="I92" s="284"/>
      <c r="J92" s="281" t="s">
        <v>77</v>
      </c>
      <c r="K92" s="285" t="s">
        <v>466</v>
      </c>
      <c r="L92" s="285"/>
      <c r="M92" s="285"/>
      <c r="N92" s="287">
        <f t="shared" ref="N92:N93" si="9">N93</f>
        <v>235000</v>
      </c>
      <c r="O92" s="273">
        <f t="shared" si="6"/>
        <v>237350</v>
      </c>
      <c r="P92" s="273">
        <f t="shared" si="6"/>
        <v>239723.5</v>
      </c>
      <c r="Q92" s="273">
        <f t="shared" si="7"/>
        <v>101</v>
      </c>
      <c r="R92" s="226">
        <f t="shared" si="8"/>
        <v>101</v>
      </c>
    </row>
    <row r="93" spans="1:18" x14ac:dyDescent="0.25">
      <c r="A93" s="68" t="s">
        <v>419</v>
      </c>
      <c r="B93" s="37"/>
      <c r="C93" s="32"/>
      <c r="D93" s="32"/>
      <c r="E93" s="32"/>
      <c r="F93" s="32"/>
      <c r="G93" s="32"/>
      <c r="H93" s="32"/>
      <c r="I93" s="72"/>
      <c r="J93" s="68" t="s">
        <v>77</v>
      </c>
      <c r="K93" s="6" t="s">
        <v>12</v>
      </c>
      <c r="L93" s="6" t="s">
        <v>13</v>
      </c>
      <c r="M93" s="6"/>
      <c r="N93" s="178">
        <f t="shared" si="9"/>
        <v>235000</v>
      </c>
      <c r="O93" s="223">
        <f t="shared" si="6"/>
        <v>237350</v>
      </c>
      <c r="P93" s="223">
        <f t="shared" si="6"/>
        <v>239723.5</v>
      </c>
      <c r="Q93" s="223">
        <f t="shared" si="7"/>
        <v>101</v>
      </c>
      <c r="R93" s="263">
        <f t="shared" si="8"/>
        <v>101</v>
      </c>
    </row>
    <row r="94" spans="1:18" x14ac:dyDescent="0.25">
      <c r="A94" s="68" t="s">
        <v>419</v>
      </c>
      <c r="B94" s="37"/>
      <c r="C94" s="32"/>
      <c r="D94" s="32"/>
      <c r="E94" s="32"/>
      <c r="F94" s="32"/>
      <c r="G94" s="32"/>
      <c r="H94" s="32"/>
      <c r="I94" s="72"/>
      <c r="J94" s="68" t="s">
        <v>77</v>
      </c>
      <c r="K94" s="6" t="s">
        <v>53</v>
      </c>
      <c r="L94" s="6" t="s">
        <v>29</v>
      </c>
      <c r="M94" s="6"/>
      <c r="N94" s="178">
        <v>235000</v>
      </c>
      <c r="O94" s="223">
        <f t="shared" si="6"/>
        <v>237350</v>
      </c>
      <c r="P94" s="223">
        <f t="shared" si="6"/>
        <v>239723.5</v>
      </c>
      <c r="Q94" s="223">
        <f t="shared" si="7"/>
        <v>101</v>
      </c>
      <c r="R94" s="263">
        <f t="shared" si="8"/>
        <v>101</v>
      </c>
    </row>
    <row r="95" spans="1:18" x14ac:dyDescent="0.25">
      <c r="A95" s="281" t="s">
        <v>446</v>
      </c>
      <c r="B95" s="283" t="s">
        <v>44</v>
      </c>
      <c r="C95" s="283"/>
      <c r="D95" s="283"/>
      <c r="E95" s="283"/>
      <c r="F95" s="283" t="s">
        <v>175</v>
      </c>
      <c r="G95" s="283" t="s">
        <v>2</v>
      </c>
      <c r="H95" s="283"/>
      <c r="I95" s="285"/>
      <c r="J95" s="281" t="s">
        <v>77</v>
      </c>
      <c r="K95" s="285" t="s">
        <v>445</v>
      </c>
      <c r="L95" s="285"/>
      <c r="M95" s="285"/>
      <c r="N95" s="299">
        <f>N96</f>
        <v>5000</v>
      </c>
      <c r="O95" s="300">
        <f t="shared" si="6"/>
        <v>5050</v>
      </c>
      <c r="P95" s="273">
        <f t="shared" si="6"/>
        <v>5100.5</v>
      </c>
      <c r="Q95" s="300">
        <f t="shared" si="7"/>
        <v>101</v>
      </c>
      <c r="R95" s="226">
        <f t="shared" si="8"/>
        <v>101</v>
      </c>
    </row>
    <row r="96" spans="1:18" x14ac:dyDescent="0.25">
      <c r="A96" s="68" t="s">
        <v>446</v>
      </c>
      <c r="B96" s="32"/>
      <c r="C96" s="32"/>
      <c r="D96" s="32"/>
      <c r="E96" s="32"/>
      <c r="F96" s="32"/>
      <c r="G96" s="32"/>
      <c r="H96" s="32"/>
      <c r="I96" s="6"/>
      <c r="J96" s="68" t="s">
        <v>77</v>
      </c>
      <c r="K96" s="6">
        <v>4</v>
      </c>
      <c r="L96" s="6" t="s">
        <v>13</v>
      </c>
      <c r="M96" s="6"/>
      <c r="N96" s="290">
        <f>N97</f>
        <v>5000</v>
      </c>
      <c r="O96" s="81">
        <f t="shared" si="6"/>
        <v>5050</v>
      </c>
      <c r="P96" s="223">
        <f t="shared" si="6"/>
        <v>5100.5</v>
      </c>
      <c r="Q96" s="81">
        <f t="shared" si="7"/>
        <v>101</v>
      </c>
      <c r="R96" s="263">
        <f t="shared" si="8"/>
        <v>101</v>
      </c>
    </row>
    <row r="97" spans="1:18" x14ac:dyDescent="0.25">
      <c r="A97" s="65" t="s">
        <v>446</v>
      </c>
      <c r="B97" s="38"/>
      <c r="C97" s="38"/>
      <c r="D97" s="38"/>
      <c r="E97" s="38"/>
      <c r="F97" s="38"/>
      <c r="G97" s="38"/>
      <c r="H97" s="38"/>
      <c r="I97" s="8"/>
      <c r="J97" s="65" t="s">
        <v>77</v>
      </c>
      <c r="K97" s="8">
        <v>42</v>
      </c>
      <c r="L97" s="8" t="s">
        <v>29</v>
      </c>
      <c r="M97" s="8"/>
      <c r="N97" s="262">
        <v>5000</v>
      </c>
      <c r="O97" s="81">
        <f t="shared" si="6"/>
        <v>5050</v>
      </c>
      <c r="P97" s="262">
        <f t="shared" si="6"/>
        <v>5100.5</v>
      </c>
      <c r="Q97" s="81">
        <f t="shared" si="7"/>
        <v>101</v>
      </c>
      <c r="R97" s="264">
        <f t="shared" si="8"/>
        <v>101</v>
      </c>
    </row>
    <row r="98" spans="1:18" x14ac:dyDescent="0.25">
      <c r="A98" s="54"/>
      <c r="B98" s="55"/>
      <c r="C98" s="43"/>
      <c r="D98" s="43"/>
      <c r="E98" s="43"/>
      <c r="F98" s="43"/>
      <c r="G98" s="43"/>
      <c r="H98" s="43"/>
      <c r="I98" s="56"/>
      <c r="J98" s="88" t="s">
        <v>71</v>
      </c>
      <c r="K98" s="36" t="s">
        <v>85</v>
      </c>
      <c r="L98" s="36"/>
      <c r="M98" s="36"/>
      <c r="N98" s="191">
        <f t="shared" ref="N98:N101" si="10">N99</f>
        <v>5000</v>
      </c>
      <c r="O98" s="275">
        <f t="shared" si="6"/>
        <v>5050</v>
      </c>
      <c r="P98" s="275">
        <f t="shared" si="6"/>
        <v>5100.5</v>
      </c>
      <c r="Q98" s="275">
        <f t="shared" si="7"/>
        <v>101</v>
      </c>
      <c r="R98" s="224">
        <f t="shared" si="8"/>
        <v>101</v>
      </c>
    </row>
    <row r="99" spans="1:18" x14ac:dyDescent="0.25">
      <c r="A99" s="69" t="s">
        <v>143</v>
      </c>
      <c r="B99" s="86" t="s">
        <v>44</v>
      </c>
      <c r="C99" s="58" t="s">
        <v>2</v>
      </c>
      <c r="D99" s="58"/>
      <c r="E99" s="58"/>
      <c r="F99" s="58" t="s">
        <v>175</v>
      </c>
      <c r="G99" s="58" t="s">
        <v>2</v>
      </c>
      <c r="H99" s="58"/>
      <c r="I99" s="60"/>
      <c r="J99" s="69"/>
      <c r="K99" s="380" t="s">
        <v>123</v>
      </c>
      <c r="L99" s="381"/>
      <c r="M99" s="382"/>
      <c r="N99" s="181">
        <f t="shared" si="10"/>
        <v>5000</v>
      </c>
      <c r="O99" s="278">
        <f t="shared" si="6"/>
        <v>5050</v>
      </c>
      <c r="P99" s="278">
        <f t="shared" si="6"/>
        <v>5100.5</v>
      </c>
      <c r="Q99" s="278">
        <f t="shared" si="7"/>
        <v>101</v>
      </c>
      <c r="R99" s="225">
        <f t="shared" si="8"/>
        <v>101</v>
      </c>
    </row>
    <row r="100" spans="1:18" x14ac:dyDescent="0.25">
      <c r="A100" s="281" t="s">
        <v>159</v>
      </c>
      <c r="B100" s="282" t="s">
        <v>44</v>
      </c>
      <c r="C100" s="283"/>
      <c r="D100" s="283"/>
      <c r="E100" s="283"/>
      <c r="F100" s="283"/>
      <c r="G100" s="283"/>
      <c r="H100" s="283"/>
      <c r="I100" s="284"/>
      <c r="J100" s="281" t="s">
        <v>78</v>
      </c>
      <c r="K100" s="285" t="s">
        <v>204</v>
      </c>
      <c r="L100" s="285"/>
      <c r="M100" s="285"/>
      <c r="N100" s="287">
        <f t="shared" si="10"/>
        <v>5000</v>
      </c>
      <c r="O100" s="273">
        <f t="shared" si="6"/>
        <v>5050</v>
      </c>
      <c r="P100" s="273">
        <f t="shared" si="6"/>
        <v>5100.5</v>
      </c>
      <c r="Q100" s="273">
        <f t="shared" si="7"/>
        <v>101</v>
      </c>
      <c r="R100" s="226">
        <f t="shared" si="8"/>
        <v>101</v>
      </c>
    </row>
    <row r="101" spans="1:18" x14ac:dyDescent="0.25">
      <c r="A101" s="67" t="s">
        <v>159</v>
      </c>
      <c r="B101" s="71"/>
      <c r="C101" s="71"/>
      <c r="D101" s="71"/>
      <c r="E101" s="71"/>
      <c r="F101" s="71"/>
      <c r="G101" s="71"/>
      <c r="H101" s="71"/>
      <c r="I101" s="74"/>
      <c r="J101" s="67" t="s">
        <v>78</v>
      </c>
      <c r="K101" s="74" t="s">
        <v>12</v>
      </c>
      <c r="L101" s="74" t="s">
        <v>11</v>
      </c>
      <c r="M101" s="74"/>
      <c r="N101" s="188">
        <f t="shared" si="10"/>
        <v>5000</v>
      </c>
      <c r="O101" s="223">
        <f t="shared" si="6"/>
        <v>5050</v>
      </c>
      <c r="P101" s="223">
        <f t="shared" si="6"/>
        <v>5100.5</v>
      </c>
      <c r="Q101" s="223">
        <f t="shared" si="7"/>
        <v>101</v>
      </c>
      <c r="R101" s="263">
        <f t="shared" si="8"/>
        <v>101</v>
      </c>
    </row>
    <row r="102" spans="1:18" x14ac:dyDescent="0.25">
      <c r="A102" s="65" t="s">
        <v>159</v>
      </c>
      <c r="B102" s="38"/>
      <c r="C102" s="38"/>
      <c r="D102" s="38"/>
      <c r="E102" s="38"/>
      <c r="F102" s="38"/>
      <c r="G102" s="38"/>
      <c r="H102" s="38"/>
      <c r="I102" s="8"/>
      <c r="J102" s="65" t="s">
        <v>78</v>
      </c>
      <c r="K102" s="8" t="s">
        <v>53</v>
      </c>
      <c r="L102" s="8" t="s">
        <v>29</v>
      </c>
      <c r="M102" s="8"/>
      <c r="N102" s="190">
        <v>5000</v>
      </c>
      <c r="O102" s="223">
        <f t="shared" si="6"/>
        <v>5050</v>
      </c>
      <c r="P102" s="223">
        <f t="shared" si="6"/>
        <v>5100.5</v>
      </c>
      <c r="Q102" s="223">
        <f t="shared" si="7"/>
        <v>101</v>
      </c>
      <c r="R102" s="263">
        <f t="shared" si="8"/>
        <v>101</v>
      </c>
    </row>
    <row r="103" spans="1:18" ht="14.45" customHeight="1" x14ac:dyDescent="0.25">
      <c r="A103" s="306"/>
      <c r="B103" s="160"/>
      <c r="C103" s="161"/>
      <c r="D103" s="161"/>
      <c r="E103" s="161"/>
      <c r="F103" s="161"/>
      <c r="G103" s="161"/>
      <c r="H103" s="161"/>
      <c r="I103" s="307"/>
      <c r="J103" s="306"/>
      <c r="K103" s="22" t="s">
        <v>102</v>
      </c>
      <c r="L103" s="22"/>
      <c r="M103" s="22"/>
      <c r="N103" s="318">
        <f>N104+N119</f>
        <v>86000</v>
      </c>
      <c r="O103" s="315">
        <f t="shared" si="6"/>
        <v>86860</v>
      </c>
      <c r="P103" s="315">
        <f t="shared" si="6"/>
        <v>87728.6</v>
      </c>
      <c r="Q103" s="315">
        <f t="shared" si="7"/>
        <v>101</v>
      </c>
      <c r="R103" s="316">
        <f t="shared" si="8"/>
        <v>101</v>
      </c>
    </row>
    <row r="104" spans="1:18" x14ac:dyDescent="0.25">
      <c r="A104" s="54"/>
      <c r="B104" s="55"/>
      <c r="C104" s="43"/>
      <c r="D104" s="43"/>
      <c r="E104" s="43"/>
      <c r="F104" s="43"/>
      <c r="G104" s="43"/>
      <c r="H104" s="43"/>
      <c r="I104" s="56"/>
      <c r="J104" s="88" t="s">
        <v>86</v>
      </c>
      <c r="K104" s="36" t="s">
        <v>87</v>
      </c>
      <c r="L104" s="36"/>
      <c r="M104" s="36"/>
      <c r="N104" s="189">
        <f>N105+N112</f>
        <v>82000</v>
      </c>
      <c r="O104" s="276">
        <f t="shared" si="6"/>
        <v>82820</v>
      </c>
      <c r="P104" s="276">
        <f t="shared" si="6"/>
        <v>83648.2</v>
      </c>
      <c r="Q104" s="276">
        <f t="shared" si="7"/>
        <v>101</v>
      </c>
      <c r="R104" s="277">
        <f t="shared" si="8"/>
        <v>101</v>
      </c>
    </row>
    <row r="105" spans="1:18" x14ac:dyDescent="0.25">
      <c r="A105" s="69" t="s">
        <v>144</v>
      </c>
      <c r="B105" s="86" t="s">
        <v>44</v>
      </c>
      <c r="C105" s="58"/>
      <c r="D105" s="58" t="s">
        <v>4</v>
      </c>
      <c r="E105" s="58" t="s">
        <v>12</v>
      </c>
      <c r="F105" s="58" t="s">
        <v>175</v>
      </c>
      <c r="G105" s="58"/>
      <c r="H105" s="58"/>
      <c r="I105" s="60"/>
      <c r="J105" s="69"/>
      <c r="K105" s="59" t="s">
        <v>200</v>
      </c>
      <c r="L105" s="59"/>
      <c r="M105" s="59"/>
      <c r="N105" s="181">
        <f>N106+N109</f>
        <v>54000</v>
      </c>
      <c r="O105" s="278">
        <f t="shared" si="6"/>
        <v>54540</v>
      </c>
      <c r="P105" s="278">
        <f t="shared" si="6"/>
        <v>55085.4</v>
      </c>
      <c r="Q105" s="278">
        <f t="shared" si="7"/>
        <v>101</v>
      </c>
      <c r="R105" s="225">
        <f t="shared" si="8"/>
        <v>101</v>
      </c>
    </row>
    <row r="106" spans="1:18" x14ac:dyDescent="0.25">
      <c r="A106" s="281" t="s">
        <v>160</v>
      </c>
      <c r="B106" s="282" t="s">
        <v>44</v>
      </c>
      <c r="C106" s="283"/>
      <c r="D106" s="283" t="s">
        <v>4</v>
      </c>
      <c r="E106" s="283" t="s">
        <v>12</v>
      </c>
      <c r="F106" s="283" t="s">
        <v>175</v>
      </c>
      <c r="G106" s="283"/>
      <c r="H106" s="283"/>
      <c r="I106" s="284"/>
      <c r="J106" s="281" t="s">
        <v>56</v>
      </c>
      <c r="K106" s="285" t="s">
        <v>128</v>
      </c>
      <c r="L106" s="285"/>
      <c r="M106" s="285"/>
      <c r="N106" s="298">
        <f>N107</f>
        <v>4000</v>
      </c>
      <c r="O106" s="273">
        <f t="shared" si="6"/>
        <v>4040</v>
      </c>
      <c r="P106" s="273">
        <f t="shared" si="6"/>
        <v>4080.4</v>
      </c>
      <c r="Q106" s="273">
        <f t="shared" si="7"/>
        <v>101</v>
      </c>
      <c r="R106" s="226">
        <f t="shared" si="8"/>
        <v>101</v>
      </c>
    </row>
    <row r="107" spans="1:18" x14ac:dyDescent="0.25">
      <c r="A107" s="68" t="s">
        <v>160</v>
      </c>
      <c r="B107" s="37"/>
      <c r="C107" s="32"/>
      <c r="D107" s="32"/>
      <c r="E107" s="32"/>
      <c r="F107" s="32"/>
      <c r="G107" s="32"/>
      <c r="H107" s="32"/>
      <c r="I107" s="72"/>
      <c r="J107" s="68" t="s">
        <v>56</v>
      </c>
      <c r="K107" s="6">
        <v>3</v>
      </c>
      <c r="L107" s="6" t="s">
        <v>11</v>
      </c>
      <c r="M107" s="6"/>
      <c r="N107" s="178">
        <f>N108</f>
        <v>4000</v>
      </c>
      <c r="O107" s="223">
        <f t="shared" si="6"/>
        <v>4040</v>
      </c>
      <c r="P107" s="223">
        <f t="shared" si="6"/>
        <v>4080.4</v>
      </c>
      <c r="Q107" s="223">
        <f t="shared" si="7"/>
        <v>101</v>
      </c>
      <c r="R107" s="263">
        <f t="shared" si="8"/>
        <v>101</v>
      </c>
    </row>
    <row r="108" spans="1:18" x14ac:dyDescent="0.25">
      <c r="A108" s="68" t="s">
        <v>160</v>
      </c>
      <c r="B108" s="37"/>
      <c r="C108" s="32"/>
      <c r="D108" s="32"/>
      <c r="E108" s="32"/>
      <c r="F108" s="32"/>
      <c r="G108" s="32"/>
      <c r="H108" s="32"/>
      <c r="I108" s="72"/>
      <c r="J108" s="68" t="s">
        <v>56</v>
      </c>
      <c r="K108" s="6">
        <v>37</v>
      </c>
      <c r="L108" s="6" t="s">
        <v>57</v>
      </c>
      <c r="M108" s="6"/>
      <c r="N108" s="178">
        <v>4000</v>
      </c>
      <c r="O108" s="223">
        <f t="shared" si="6"/>
        <v>4040</v>
      </c>
      <c r="P108" s="223">
        <f t="shared" si="6"/>
        <v>4080.4</v>
      </c>
      <c r="Q108" s="223">
        <f t="shared" si="7"/>
        <v>101</v>
      </c>
      <c r="R108" s="263">
        <f t="shared" si="8"/>
        <v>101</v>
      </c>
    </row>
    <row r="109" spans="1:18" x14ac:dyDescent="0.25">
      <c r="A109" s="281" t="s">
        <v>193</v>
      </c>
      <c r="B109" s="282" t="s">
        <v>44</v>
      </c>
      <c r="C109" s="283"/>
      <c r="D109" s="283" t="s">
        <v>4</v>
      </c>
      <c r="E109" s="283"/>
      <c r="F109" s="283"/>
      <c r="G109" s="283"/>
      <c r="H109" s="283"/>
      <c r="I109" s="284"/>
      <c r="J109" s="281" t="s">
        <v>194</v>
      </c>
      <c r="K109" s="285" t="s">
        <v>198</v>
      </c>
      <c r="L109" s="285"/>
      <c r="M109" s="285"/>
      <c r="N109" s="287">
        <f>N110</f>
        <v>50000</v>
      </c>
      <c r="O109" s="273">
        <f t="shared" si="6"/>
        <v>50500</v>
      </c>
      <c r="P109" s="273">
        <f t="shared" si="6"/>
        <v>51005</v>
      </c>
      <c r="Q109" s="273">
        <f t="shared" si="7"/>
        <v>101</v>
      </c>
      <c r="R109" s="226">
        <f t="shared" si="8"/>
        <v>101</v>
      </c>
    </row>
    <row r="110" spans="1:18" x14ac:dyDescent="0.25">
      <c r="A110" s="67" t="s">
        <v>193</v>
      </c>
      <c r="B110" s="32"/>
      <c r="C110" s="32"/>
      <c r="D110" s="32"/>
      <c r="E110" s="32"/>
      <c r="F110" s="32"/>
      <c r="G110" s="32"/>
      <c r="H110" s="32"/>
      <c r="I110" s="6"/>
      <c r="J110" s="67" t="s">
        <v>194</v>
      </c>
      <c r="K110" s="6" t="s">
        <v>4</v>
      </c>
      <c r="L110" s="6" t="s">
        <v>11</v>
      </c>
      <c r="M110" s="6"/>
      <c r="N110" s="188">
        <f>N111</f>
        <v>50000</v>
      </c>
      <c r="O110" s="223">
        <f t="shared" si="6"/>
        <v>50500</v>
      </c>
      <c r="P110" s="223">
        <f t="shared" si="6"/>
        <v>51005</v>
      </c>
      <c r="Q110" s="223">
        <f t="shared" si="7"/>
        <v>101</v>
      </c>
      <c r="R110" s="263">
        <f t="shared" si="8"/>
        <v>101</v>
      </c>
    </row>
    <row r="111" spans="1:18" x14ac:dyDescent="0.25">
      <c r="A111" s="68" t="s">
        <v>193</v>
      </c>
      <c r="B111" s="32"/>
      <c r="C111" s="32"/>
      <c r="D111" s="32"/>
      <c r="E111" s="32"/>
      <c r="F111" s="32"/>
      <c r="G111" s="32"/>
      <c r="H111" s="32"/>
      <c r="I111" s="6"/>
      <c r="J111" s="68" t="s">
        <v>194</v>
      </c>
      <c r="K111" s="6" t="s">
        <v>192</v>
      </c>
      <c r="L111" s="6" t="s">
        <v>57</v>
      </c>
      <c r="M111" s="6"/>
      <c r="N111" s="218">
        <v>50000</v>
      </c>
      <c r="O111" s="223">
        <f t="shared" si="6"/>
        <v>50500</v>
      </c>
      <c r="P111" s="223">
        <f t="shared" si="6"/>
        <v>51005</v>
      </c>
      <c r="Q111" s="223">
        <f t="shared" si="7"/>
        <v>101</v>
      </c>
      <c r="R111" s="263">
        <f t="shared" si="8"/>
        <v>101</v>
      </c>
    </row>
    <row r="112" spans="1:18" x14ac:dyDescent="0.25">
      <c r="A112" s="69" t="s">
        <v>145</v>
      </c>
      <c r="B112" s="86" t="s">
        <v>44</v>
      </c>
      <c r="C112" s="58"/>
      <c r="D112" s="58" t="s">
        <v>4</v>
      </c>
      <c r="E112" s="58"/>
      <c r="F112" s="58"/>
      <c r="G112" s="58"/>
      <c r="H112" s="58"/>
      <c r="I112" s="60"/>
      <c r="J112" s="69"/>
      <c r="K112" s="59" t="s">
        <v>124</v>
      </c>
      <c r="L112" s="59"/>
      <c r="M112" s="59"/>
      <c r="N112" s="181">
        <f>N113+N116</f>
        <v>28000</v>
      </c>
      <c r="O112" s="278">
        <f t="shared" si="6"/>
        <v>28280</v>
      </c>
      <c r="P112" s="278">
        <f t="shared" si="6"/>
        <v>28562.799999999999</v>
      </c>
      <c r="Q112" s="278">
        <f t="shared" si="7"/>
        <v>101</v>
      </c>
      <c r="R112" s="225">
        <f t="shared" si="8"/>
        <v>101</v>
      </c>
    </row>
    <row r="113" spans="1:18" x14ac:dyDescent="0.25">
      <c r="A113" s="281" t="s">
        <v>161</v>
      </c>
      <c r="B113" s="282" t="s">
        <v>44</v>
      </c>
      <c r="C113" s="283"/>
      <c r="D113" s="283" t="s">
        <v>4</v>
      </c>
      <c r="E113" s="283"/>
      <c r="F113" s="283"/>
      <c r="G113" s="283"/>
      <c r="H113" s="283"/>
      <c r="I113" s="284"/>
      <c r="J113" s="281" t="s">
        <v>79</v>
      </c>
      <c r="K113" s="285" t="s">
        <v>127</v>
      </c>
      <c r="L113" s="285"/>
      <c r="M113" s="285"/>
      <c r="N113" s="287">
        <f>N114</f>
        <v>10000</v>
      </c>
      <c r="O113" s="273">
        <f t="shared" si="6"/>
        <v>10100</v>
      </c>
      <c r="P113" s="273">
        <f t="shared" si="6"/>
        <v>10201</v>
      </c>
      <c r="Q113" s="273">
        <f t="shared" si="7"/>
        <v>101</v>
      </c>
      <c r="R113" s="226">
        <f t="shared" si="8"/>
        <v>101</v>
      </c>
    </row>
    <row r="114" spans="1:18" x14ac:dyDescent="0.25">
      <c r="A114" s="67" t="s">
        <v>161</v>
      </c>
      <c r="B114" s="70"/>
      <c r="C114" s="71"/>
      <c r="D114" s="71"/>
      <c r="E114" s="71"/>
      <c r="F114" s="71"/>
      <c r="G114" s="71"/>
      <c r="H114" s="71"/>
      <c r="I114" s="66"/>
      <c r="J114" s="67" t="s">
        <v>79</v>
      </c>
      <c r="K114" s="74">
        <v>3</v>
      </c>
      <c r="L114" s="74" t="s">
        <v>11</v>
      </c>
      <c r="M114" s="74"/>
      <c r="N114" s="188">
        <f>N115</f>
        <v>10000</v>
      </c>
      <c r="O114" s="223">
        <f t="shared" si="6"/>
        <v>10100</v>
      </c>
      <c r="P114" s="223">
        <f t="shared" si="6"/>
        <v>10201</v>
      </c>
      <c r="Q114" s="223">
        <f t="shared" si="7"/>
        <v>101</v>
      </c>
      <c r="R114" s="263">
        <f t="shared" si="8"/>
        <v>101</v>
      </c>
    </row>
    <row r="115" spans="1:18" x14ac:dyDescent="0.25">
      <c r="A115" s="68" t="s">
        <v>161</v>
      </c>
      <c r="B115" s="37"/>
      <c r="C115" s="32"/>
      <c r="D115" s="32"/>
      <c r="E115" s="32"/>
      <c r="F115" s="32"/>
      <c r="G115" s="32"/>
      <c r="H115" s="32"/>
      <c r="I115" s="72"/>
      <c r="J115" s="68" t="s">
        <v>79</v>
      </c>
      <c r="K115" s="6">
        <v>37</v>
      </c>
      <c r="L115" s="6" t="s">
        <v>57</v>
      </c>
      <c r="M115" s="6"/>
      <c r="N115" s="178">
        <v>10000</v>
      </c>
      <c r="O115" s="223">
        <f t="shared" si="6"/>
        <v>10100</v>
      </c>
      <c r="P115" s="223">
        <f t="shared" si="6"/>
        <v>10201</v>
      </c>
      <c r="Q115" s="223">
        <f t="shared" si="7"/>
        <v>101</v>
      </c>
      <c r="R115" s="263">
        <f t="shared" si="8"/>
        <v>101</v>
      </c>
    </row>
    <row r="116" spans="1:18" x14ac:dyDescent="0.25">
      <c r="A116" s="281" t="s">
        <v>162</v>
      </c>
      <c r="B116" s="282" t="s">
        <v>44</v>
      </c>
      <c r="C116" s="283"/>
      <c r="D116" s="283" t="s">
        <v>4</v>
      </c>
      <c r="E116" s="283"/>
      <c r="F116" s="283"/>
      <c r="G116" s="283"/>
      <c r="H116" s="283"/>
      <c r="I116" s="284"/>
      <c r="J116" s="281" t="s">
        <v>79</v>
      </c>
      <c r="K116" s="285" t="s">
        <v>126</v>
      </c>
      <c r="L116" s="285"/>
      <c r="M116" s="285"/>
      <c r="N116" s="287">
        <f>SUM(N117)</f>
        <v>18000</v>
      </c>
      <c r="O116" s="273">
        <f t="shared" si="6"/>
        <v>18180</v>
      </c>
      <c r="P116" s="273">
        <f t="shared" si="6"/>
        <v>18361.8</v>
      </c>
      <c r="Q116" s="273">
        <f t="shared" si="7"/>
        <v>101</v>
      </c>
      <c r="R116" s="226">
        <f t="shared" si="8"/>
        <v>101</v>
      </c>
    </row>
    <row r="117" spans="1:18" x14ac:dyDescent="0.25">
      <c r="A117" s="67" t="s">
        <v>162</v>
      </c>
      <c r="B117" s="70"/>
      <c r="C117" s="71"/>
      <c r="D117" s="71"/>
      <c r="E117" s="71"/>
      <c r="F117" s="71"/>
      <c r="G117" s="71"/>
      <c r="H117" s="71"/>
      <c r="I117" s="66"/>
      <c r="J117" s="67" t="s">
        <v>79</v>
      </c>
      <c r="K117" s="74">
        <v>3</v>
      </c>
      <c r="L117" s="74" t="s">
        <v>11</v>
      </c>
      <c r="M117" s="74"/>
      <c r="N117" s="188">
        <f>N118</f>
        <v>18000</v>
      </c>
      <c r="O117" s="223">
        <f t="shared" si="6"/>
        <v>18180</v>
      </c>
      <c r="P117" s="223">
        <f t="shared" si="6"/>
        <v>18361.8</v>
      </c>
      <c r="Q117" s="223">
        <f t="shared" si="7"/>
        <v>101</v>
      </c>
      <c r="R117" s="263">
        <f t="shared" si="8"/>
        <v>101</v>
      </c>
    </row>
    <row r="118" spans="1:18" x14ac:dyDescent="0.25">
      <c r="A118" s="68" t="s">
        <v>162</v>
      </c>
      <c r="B118" s="37"/>
      <c r="C118" s="32"/>
      <c r="D118" s="32"/>
      <c r="E118" s="32"/>
      <c r="F118" s="32"/>
      <c r="G118" s="32"/>
      <c r="H118" s="32"/>
      <c r="I118" s="72"/>
      <c r="J118" s="68" t="s">
        <v>79</v>
      </c>
      <c r="K118" s="6">
        <v>37</v>
      </c>
      <c r="L118" s="6" t="s">
        <v>57</v>
      </c>
      <c r="M118" s="6"/>
      <c r="N118" s="178">
        <v>18000</v>
      </c>
      <c r="O118" s="223">
        <f t="shared" si="6"/>
        <v>18180</v>
      </c>
      <c r="P118" s="223">
        <f t="shared" si="6"/>
        <v>18361.8</v>
      </c>
      <c r="Q118" s="223">
        <f t="shared" si="7"/>
        <v>101</v>
      </c>
      <c r="R118" s="263">
        <f t="shared" si="8"/>
        <v>101</v>
      </c>
    </row>
    <row r="119" spans="1:18" x14ac:dyDescent="0.25">
      <c r="A119" s="54"/>
      <c r="B119" s="55"/>
      <c r="C119" s="43"/>
      <c r="D119" s="43"/>
      <c r="E119" s="43"/>
      <c r="F119" s="43"/>
      <c r="G119" s="43"/>
      <c r="H119" s="43"/>
      <c r="I119" s="56"/>
      <c r="J119" s="88" t="s">
        <v>72</v>
      </c>
      <c r="K119" s="36" t="s">
        <v>88</v>
      </c>
      <c r="L119" s="36"/>
      <c r="M119" s="36"/>
      <c r="N119" s="176">
        <f t="shared" ref="N119:N121" si="11">N120</f>
        <v>4000</v>
      </c>
      <c r="O119" s="275">
        <f t="shared" si="6"/>
        <v>4040</v>
      </c>
      <c r="P119" s="275">
        <f t="shared" si="6"/>
        <v>4080.4</v>
      </c>
      <c r="Q119" s="275">
        <f t="shared" si="7"/>
        <v>101</v>
      </c>
      <c r="R119" s="224">
        <f t="shared" si="8"/>
        <v>101</v>
      </c>
    </row>
    <row r="120" spans="1:18" x14ac:dyDescent="0.25">
      <c r="A120" s="69" t="s">
        <v>146</v>
      </c>
      <c r="B120" s="86" t="s">
        <v>44</v>
      </c>
      <c r="C120" s="58"/>
      <c r="D120" s="58" t="s">
        <v>4</v>
      </c>
      <c r="E120" s="58" t="s">
        <v>12</v>
      </c>
      <c r="F120" s="58"/>
      <c r="G120" s="58"/>
      <c r="H120" s="58"/>
      <c r="I120" s="60"/>
      <c r="J120" s="69" t="s">
        <v>2</v>
      </c>
      <c r="K120" s="59" t="s">
        <v>125</v>
      </c>
      <c r="L120" s="59"/>
      <c r="M120" s="59"/>
      <c r="N120" s="181">
        <f t="shared" si="11"/>
        <v>4000</v>
      </c>
      <c r="O120" s="279">
        <f t="shared" si="6"/>
        <v>4040</v>
      </c>
      <c r="P120" s="279">
        <f t="shared" si="6"/>
        <v>4080.4</v>
      </c>
      <c r="Q120" s="279">
        <f t="shared" si="7"/>
        <v>101</v>
      </c>
      <c r="R120" s="280">
        <f t="shared" si="8"/>
        <v>101</v>
      </c>
    </row>
    <row r="121" spans="1:18" x14ac:dyDescent="0.25">
      <c r="A121" s="281" t="s">
        <v>163</v>
      </c>
      <c r="B121" s="282" t="s">
        <v>44</v>
      </c>
      <c r="C121" s="283"/>
      <c r="D121" s="283" t="s">
        <v>4</v>
      </c>
      <c r="E121" s="283" t="s">
        <v>12</v>
      </c>
      <c r="F121" s="283"/>
      <c r="G121" s="283"/>
      <c r="H121" s="283"/>
      <c r="I121" s="284"/>
      <c r="J121" s="281" t="s">
        <v>58</v>
      </c>
      <c r="K121" s="285" t="s">
        <v>95</v>
      </c>
      <c r="L121" s="285" t="s">
        <v>173</v>
      </c>
      <c r="M121" s="285"/>
      <c r="N121" s="287">
        <f t="shared" si="11"/>
        <v>4000</v>
      </c>
      <c r="O121" s="273">
        <f t="shared" si="6"/>
        <v>4040</v>
      </c>
      <c r="P121" s="273">
        <f t="shared" si="6"/>
        <v>4080.4</v>
      </c>
      <c r="Q121" s="273">
        <f t="shared" si="7"/>
        <v>101</v>
      </c>
      <c r="R121" s="226">
        <f t="shared" si="8"/>
        <v>101</v>
      </c>
    </row>
    <row r="122" spans="1:18" x14ac:dyDescent="0.25">
      <c r="A122" s="67" t="s">
        <v>163</v>
      </c>
      <c r="B122" s="71"/>
      <c r="C122" s="71"/>
      <c r="D122" s="71"/>
      <c r="E122" s="71"/>
      <c r="F122" s="71"/>
      <c r="G122" s="71"/>
      <c r="H122" s="71"/>
      <c r="I122" s="74"/>
      <c r="J122" s="67" t="s">
        <v>58</v>
      </c>
      <c r="K122" s="74" t="s">
        <v>4</v>
      </c>
      <c r="L122" s="74" t="s">
        <v>11</v>
      </c>
      <c r="M122" s="74"/>
      <c r="N122" s="188">
        <f>N123</f>
        <v>4000</v>
      </c>
      <c r="O122" s="223">
        <f t="shared" si="6"/>
        <v>4040</v>
      </c>
      <c r="P122" s="223">
        <f t="shared" si="6"/>
        <v>4080.4</v>
      </c>
      <c r="Q122" s="223">
        <f t="shared" si="7"/>
        <v>101</v>
      </c>
      <c r="R122" s="263">
        <f t="shared" si="8"/>
        <v>101</v>
      </c>
    </row>
    <row r="123" spans="1:18" x14ac:dyDescent="0.25">
      <c r="A123" s="65" t="s">
        <v>163</v>
      </c>
      <c r="B123" s="38"/>
      <c r="C123" s="38"/>
      <c r="D123" s="38"/>
      <c r="E123" s="38"/>
      <c r="F123" s="38"/>
      <c r="G123" s="38"/>
      <c r="H123" s="38"/>
      <c r="I123" s="8"/>
      <c r="J123" s="65" t="s">
        <v>58</v>
      </c>
      <c r="K123" s="8" t="s">
        <v>47</v>
      </c>
      <c r="L123" s="8" t="s">
        <v>25</v>
      </c>
      <c r="M123" s="8"/>
      <c r="N123" s="217">
        <v>4000</v>
      </c>
      <c r="O123" s="223">
        <f t="shared" si="6"/>
        <v>4040</v>
      </c>
      <c r="P123" s="223">
        <f t="shared" si="6"/>
        <v>4080.4</v>
      </c>
      <c r="Q123" s="223">
        <f t="shared" si="7"/>
        <v>101</v>
      </c>
      <c r="R123" s="263">
        <f t="shared" si="8"/>
        <v>101</v>
      </c>
    </row>
    <row r="124" spans="1:18" ht="14.45" customHeight="1" x14ac:dyDescent="0.25">
      <c r="A124" s="306"/>
      <c r="B124" s="160"/>
      <c r="C124" s="161"/>
      <c r="D124" s="161"/>
      <c r="E124" s="161"/>
      <c r="F124" s="161"/>
      <c r="G124" s="161"/>
      <c r="H124" s="161"/>
      <c r="I124" s="307"/>
      <c r="J124" s="306"/>
      <c r="K124" s="22" t="s">
        <v>103</v>
      </c>
      <c r="L124" s="22"/>
      <c r="M124" s="22"/>
      <c r="N124" s="318">
        <f>N125</f>
        <v>21000</v>
      </c>
      <c r="O124" s="315">
        <f t="shared" si="6"/>
        <v>21210</v>
      </c>
      <c r="P124" s="315">
        <f t="shared" si="6"/>
        <v>21422.1</v>
      </c>
      <c r="Q124" s="315">
        <f t="shared" si="7"/>
        <v>101</v>
      </c>
      <c r="R124" s="316">
        <f t="shared" si="8"/>
        <v>101</v>
      </c>
    </row>
    <row r="125" spans="1:18" x14ac:dyDescent="0.25">
      <c r="A125" s="54"/>
      <c r="B125" s="55"/>
      <c r="C125" s="43"/>
      <c r="D125" s="43"/>
      <c r="E125" s="43"/>
      <c r="F125" s="43"/>
      <c r="G125" s="43"/>
      <c r="H125" s="43"/>
      <c r="I125" s="56"/>
      <c r="J125" s="88" t="s">
        <v>89</v>
      </c>
      <c r="K125" s="36" t="s">
        <v>90</v>
      </c>
      <c r="L125" s="36"/>
      <c r="M125" s="36"/>
      <c r="N125" s="191">
        <f>SUM(N126)</f>
        <v>21000</v>
      </c>
      <c r="O125" s="276">
        <f t="shared" si="6"/>
        <v>21210</v>
      </c>
      <c r="P125" s="276">
        <f t="shared" si="6"/>
        <v>21422.1</v>
      </c>
      <c r="Q125" s="276">
        <f t="shared" si="7"/>
        <v>101</v>
      </c>
      <c r="R125" s="277">
        <f t="shared" si="8"/>
        <v>101</v>
      </c>
    </row>
    <row r="126" spans="1:18" x14ac:dyDescent="0.25">
      <c r="A126" s="69" t="s">
        <v>147</v>
      </c>
      <c r="B126" s="86" t="s">
        <v>44</v>
      </c>
      <c r="C126" s="58"/>
      <c r="D126" s="58" t="s">
        <v>4</v>
      </c>
      <c r="E126" s="58"/>
      <c r="F126" s="58" t="s">
        <v>175</v>
      </c>
      <c r="G126" s="58" t="s">
        <v>176</v>
      </c>
      <c r="H126" s="58"/>
      <c r="I126" s="60"/>
      <c r="J126" s="69"/>
      <c r="K126" s="59" t="s">
        <v>129</v>
      </c>
      <c r="L126" s="59"/>
      <c r="M126" s="59"/>
      <c r="N126" s="181">
        <f>N127+N130+N133+N136+N142+N139</f>
        <v>21000</v>
      </c>
      <c r="O126" s="278">
        <f t="shared" si="6"/>
        <v>21210</v>
      </c>
      <c r="P126" s="278">
        <f t="shared" si="6"/>
        <v>21422.1</v>
      </c>
      <c r="Q126" s="278">
        <f t="shared" si="7"/>
        <v>101</v>
      </c>
      <c r="R126" s="225">
        <f t="shared" si="8"/>
        <v>101</v>
      </c>
    </row>
    <row r="127" spans="1:18" x14ac:dyDescent="0.25">
      <c r="A127" s="281" t="s">
        <v>164</v>
      </c>
      <c r="B127" s="282" t="s">
        <v>44</v>
      </c>
      <c r="C127" s="283"/>
      <c r="D127" s="283" t="s">
        <v>4</v>
      </c>
      <c r="E127" s="283"/>
      <c r="F127" s="283"/>
      <c r="G127" s="283"/>
      <c r="H127" s="283"/>
      <c r="I127" s="284"/>
      <c r="J127" s="281" t="s">
        <v>59</v>
      </c>
      <c r="K127" s="285" t="s">
        <v>130</v>
      </c>
      <c r="L127" s="285"/>
      <c r="M127" s="285"/>
      <c r="N127" s="287">
        <f>N128</f>
        <v>2000</v>
      </c>
      <c r="O127" s="273">
        <f t="shared" si="6"/>
        <v>2020</v>
      </c>
      <c r="P127" s="273">
        <f t="shared" si="6"/>
        <v>2040.2</v>
      </c>
      <c r="Q127" s="273">
        <f t="shared" si="7"/>
        <v>101</v>
      </c>
      <c r="R127" s="226">
        <f t="shared" si="8"/>
        <v>101</v>
      </c>
    </row>
    <row r="128" spans="1:18" x14ac:dyDescent="0.25">
      <c r="A128" s="67" t="s">
        <v>164</v>
      </c>
      <c r="B128" s="70"/>
      <c r="C128" s="71"/>
      <c r="D128" s="71"/>
      <c r="E128" s="71"/>
      <c r="F128" s="71"/>
      <c r="G128" s="71"/>
      <c r="H128" s="71"/>
      <c r="I128" s="66"/>
      <c r="J128" s="67" t="s">
        <v>59</v>
      </c>
      <c r="K128" s="74">
        <v>3</v>
      </c>
      <c r="L128" s="74" t="s">
        <v>11</v>
      </c>
      <c r="M128" s="74"/>
      <c r="N128" s="188">
        <f>N129</f>
        <v>2000</v>
      </c>
      <c r="O128" s="223">
        <f t="shared" si="6"/>
        <v>2020</v>
      </c>
      <c r="P128" s="223">
        <f t="shared" si="6"/>
        <v>2040.2</v>
      </c>
      <c r="Q128" s="223">
        <f t="shared" si="7"/>
        <v>101</v>
      </c>
      <c r="R128" s="263">
        <f t="shared" si="8"/>
        <v>101</v>
      </c>
    </row>
    <row r="129" spans="1:18" x14ac:dyDescent="0.25">
      <c r="A129" s="65" t="s">
        <v>164</v>
      </c>
      <c r="B129" s="73"/>
      <c r="C129" s="38"/>
      <c r="D129" s="38"/>
      <c r="E129" s="38"/>
      <c r="F129" s="38"/>
      <c r="G129" s="38"/>
      <c r="H129" s="38"/>
      <c r="I129" s="64"/>
      <c r="J129" s="65" t="s">
        <v>59</v>
      </c>
      <c r="K129" s="8">
        <v>38</v>
      </c>
      <c r="L129" s="8" t="s">
        <v>48</v>
      </c>
      <c r="M129" s="8"/>
      <c r="N129" s="190">
        <v>2000</v>
      </c>
      <c r="O129" s="223">
        <f t="shared" si="6"/>
        <v>2020</v>
      </c>
      <c r="P129" s="223">
        <f t="shared" si="6"/>
        <v>2040.2</v>
      </c>
      <c r="Q129" s="223">
        <f t="shared" si="7"/>
        <v>101</v>
      </c>
      <c r="R129" s="263">
        <f t="shared" si="8"/>
        <v>101</v>
      </c>
    </row>
    <row r="130" spans="1:18" x14ac:dyDescent="0.25">
      <c r="A130" s="281" t="s">
        <v>165</v>
      </c>
      <c r="B130" s="283" t="s">
        <v>44</v>
      </c>
      <c r="C130" s="283"/>
      <c r="D130" s="283" t="s">
        <v>4</v>
      </c>
      <c r="E130" s="283"/>
      <c r="F130" s="283"/>
      <c r="G130" s="283"/>
      <c r="H130" s="283"/>
      <c r="I130" s="285"/>
      <c r="J130" s="281" t="s">
        <v>59</v>
      </c>
      <c r="K130" s="285" t="s">
        <v>131</v>
      </c>
      <c r="L130" s="285"/>
      <c r="M130" s="285"/>
      <c r="N130" s="287">
        <f>N131</f>
        <v>3000</v>
      </c>
      <c r="O130" s="273">
        <f t="shared" si="6"/>
        <v>3030</v>
      </c>
      <c r="P130" s="273">
        <f t="shared" si="6"/>
        <v>3060.3</v>
      </c>
      <c r="Q130" s="273">
        <f t="shared" si="7"/>
        <v>101</v>
      </c>
      <c r="R130" s="226">
        <f t="shared" si="8"/>
        <v>101</v>
      </c>
    </row>
    <row r="131" spans="1:18" x14ac:dyDescent="0.25">
      <c r="A131" s="216" t="s">
        <v>165</v>
      </c>
      <c r="B131" s="95"/>
      <c r="C131" s="95"/>
      <c r="D131" s="95"/>
      <c r="E131" s="95"/>
      <c r="F131" s="95"/>
      <c r="G131" s="95"/>
      <c r="H131" s="95"/>
      <c r="I131" s="96"/>
      <c r="J131" s="216" t="s">
        <v>59</v>
      </c>
      <c r="K131" s="96">
        <v>3</v>
      </c>
      <c r="L131" s="96" t="s">
        <v>11</v>
      </c>
      <c r="M131" s="96"/>
      <c r="N131" s="230">
        <f>N132</f>
        <v>3000</v>
      </c>
      <c r="O131" s="155">
        <f t="shared" si="6"/>
        <v>3030</v>
      </c>
      <c r="P131" s="155">
        <f t="shared" si="6"/>
        <v>3060.3</v>
      </c>
      <c r="Q131" s="155">
        <f t="shared" si="7"/>
        <v>101</v>
      </c>
      <c r="R131" s="265">
        <f t="shared" si="8"/>
        <v>101</v>
      </c>
    </row>
    <row r="132" spans="1:18" x14ac:dyDescent="0.25">
      <c r="A132" s="216" t="s">
        <v>165</v>
      </c>
      <c r="B132" s="95"/>
      <c r="C132" s="95"/>
      <c r="D132" s="95"/>
      <c r="E132" s="95"/>
      <c r="F132" s="95"/>
      <c r="G132" s="95"/>
      <c r="H132" s="95"/>
      <c r="I132" s="96"/>
      <c r="J132" s="216" t="s">
        <v>59</v>
      </c>
      <c r="K132" s="96" t="s">
        <v>47</v>
      </c>
      <c r="L132" s="96" t="s">
        <v>25</v>
      </c>
      <c r="M132" s="96"/>
      <c r="N132" s="230">
        <v>3000</v>
      </c>
      <c r="O132" s="155">
        <f t="shared" si="6"/>
        <v>3030</v>
      </c>
      <c r="P132" s="155">
        <f t="shared" si="6"/>
        <v>3060.3</v>
      </c>
      <c r="Q132" s="155">
        <f t="shared" si="7"/>
        <v>101</v>
      </c>
      <c r="R132" s="265">
        <f t="shared" si="8"/>
        <v>101</v>
      </c>
    </row>
    <row r="133" spans="1:18" x14ac:dyDescent="0.25">
      <c r="A133" s="281" t="s">
        <v>166</v>
      </c>
      <c r="B133" s="282" t="s">
        <v>44</v>
      </c>
      <c r="C133" s="283"/>
      <c r="D133" s="283" t="s">
        <v>4</v>
      </c>
      <c r="E133" s="283"/>
      <c r="F133" s="283"/>
      <c r="G133" s="283"/>
      <c r="H133" s="283"/>
      <c r="I133" s="284"/>
      <c r="J133" s="281" t="s">
        <v>59</v>
      </c>
      <c r="K133" s="285" t="s">
        <v>132</v>
      </c>
      <c r="L133" s="285"/>
      <c r="M133" s="285"/>
      <c r="N133" s="287">
        <f>N134</f>
        <v>1000</v>
      </c>
      <c r="O133" s="273">
        <f t="shared" si="6"/>
        <v>1010</v>
      </c>
      <c r="P133" s="273">
        <f t="shared" si="6"/>
        <v>1020.1</v>
      </c>
      <c r="Q133" s="273">
        <f t="shared" si="7"/>
        <v>101</v>
      </c>
      <c r="R133" s="226">
        <f t="shared" si="8"/>
        <v>101</v>
      </c>
    </row>
    <row r="134" spans="1:18" x14ac:dyDescent="0.25">
      <c r="A134" s="67" t="s">
        <v>166</v>
      </c>
      <c r="B134" s="70"/>
      <c r="C134" s="71"/>
      <c r="D134" s="71"/>
      <c r="E134" s="71"/>
      <c r="F134" s="71"/>
      <c r="G134" s="71"/>
      <c r="H134" s="71"/>
      <c r="I134" s="66"/>
      <c r="J134" s="6" t="s">
        <v>59</v>
      </c>
      <c r="K134" s="121">
        <v>3</v>
      </c>
      <c r="L134" s="74" t="s">
        <v>11</v>
      </c>
      <c r="M134" s="66"/>
      <c r="N134" s="188">
        <f>N135</f>
        <v>1000</v>
      </c>
      <c r="O134" s="223">
        <f t="shared" si="6"/>
        <v>1010</v>
      </c>
      <c r="P134" s="223">
        <f t="shared" si="6"/>
        <v>1020.1</v>
      </c>
      <c r="Q134" s="223">
        <f t="shared" si="7"/>
        <v>101</v>
      </c>
      <c r="R134" s="263">
        <f t="shared" si="8"/>
        <v>101</v>
      </c>
    </row>
    <row r="135" spans="1:18" x14ac:dyDescent="0.25">
      <c r="A135" s="68" t="s">
        <v>166</v>
      </c>
      <c r="B135" s="37"/>
      <c r="C135" s="32"/>
      <c r="D135" s="32"/>
      <c r="E135" s="32"/>
      <c r="F135" s="32"/>
      <c r="G135" s="32"/>
      <c r="H135" s="32"/>
      <c r="I135" s="72"/>
      <c r="J135" s="6" t="s">
        <v>59</v>
      </c>
      <c r="K135" s="5" t="s">
        <v>52</v>
      </c>
      <c r="L135" s="6" t="s">
        <v>48</v>
      </c>
      <c r="M135" s="72"/>
      <c r="N135" s="190">
        <v>1000</v>
      </c>
      <c r="O135" s="223">
        <f t="shared" si="6"/>
        <v>1010</v>
      </c>
      <c r="P135" s="223">
        <f t="shared" si="6"/>
        <v>1020.1</v>
      </c>
      <c r="Q135" s="223">
        <f t="shared" si="7"/>
        <v>101</v>
      </c>
      <c r="R135" s="263">
        <f t="shared" si="8"/>
        <v>101</v>
      </c>
    </row>
    <row r="136" spans="1:18" x14ac:dyDescent="0.25">
      <c r="A136" s="281" t="s">
        <v>168</v>
      </c>
      <c r="B136" s="282"/>
      <c r="C136" s="283"/>
      <c r="D136" s="283"/>
      <c r="E136" s="283"/>
      <c r="F136" s="283" t="s">
        <v>175</v>
      </c>
      <c r="G136" s="283"/>
      <c r="H136" s="283"/>
      <c r="I136" s="284"/>
      <c r="J136" s="281" t="s">
        <v>59</v>
      </c>
      <c r="K136" s="285" t="s">
        <v>428</v>
      </c>
      <c r="L136" s="285"/>
      <c r="M136" s="285"/>
      <c r="N136" s="287">
        <f t="shared" ref="N136:N137" si="12">N137</f>
        <v>5000</v>
      </c>
      <c r="O136" s="273">
        <f t="shared" si="6"/>
        <v>5050</v>
      </c>
      <c r="P136" s="273">
        <f t="shared" si="6"/>
        <v>5100.5</v>
      </c>
      <c r="Q136" s="273">
        <f t="shared" si="7"/>
        <v>101</v>
      </c>
      <c r="R136" s="226">
        <f t="shared" si="8"/>
        <v>101</v>
      </c>
    </row>
    <row r="137" spans="1:18" x14ac:dyDescent="0.25">
      <c r="A137" s="67" t="s">
        <v>168</v>
      </c>
      <c r="B137" s="71"/>
      <c r="C137" s="71"/>
      <c r="D137" s="71"/>
      <c r="E137" s="71"/>
      <c r="F137" s="71"/>
      <c r="G137" s="71"/>
      <c r="H137" s="71"/>
      <c r="I137" s="74"/>
      <c r="J137" s="67" t="s">
        <v>59</v>
      </c>
      <c r="K137" s="133" t="s">
        <v>12</v>
      </c>
      <c r="L137" s="74" t="s">
        <v>13</v>
      </c>
      <c r="M137" s="74"/>
      <c r="N137" s="188">
        <f t="shared" si="12"/>
        <v>5000</v>
      </c>
      <c r="O137" s="223">
        <f t="shared" si="6"/>
        <v>5050</v>
      </c>
      <c r="P137" s="223">
        <f t="shared" si="6"/>
        <v>5100.5</v>
      </c>
      <c r="Q137" s="223">
        <f t="shared" si="7"/>
        <v>101</v>
      </c>
      <c r="R137" s="263">
        <f t="shared" si="8"/>
        <v>101</v>
      </c>
    </row>
    <row r="138" spans="1:18" x14ac:dyDescent="0.25">
      <c r="A138" s="68" t="s">
        <v>168</v>
      </c>
      <c r="B138" s="32"/>
      <c r="C138" s="32"/>
      <c r="D138" s="32"/>
      <c r="E138" s="32"/>
      <c r="F138" s="32"/>
      <c r="G138" s="32"/>
      <c r="H138" s="32"/>
      <c r="I138" s="6"/>
      <c r="J138" s="68" t="s">
        <v>59</v>
      </c>
      <c r="K138" s="6">
        <v>42</v>
      </c>
      <c r="L138" s="6" t="s">
        <v>29</v>
      </c>
      <c r="M138" s="6"/>
      <c r="N138" s="178">
        <v>5000</v>
      </c>
      <c r="O138" s="223">
        <f t="shared" si="6"/>
        <v>5050</v>
      </c>
      <c r="P138" s="223">
        <f t="shared" si="6"/>
        <v>5100.5</v>
      </c>
      <c r="Q138" s="223">
        <f t="shared" si="7"/>
        <v>101</v>
      </c>
      <c r="R138" s="263">
        <f t="shared" si="8"/>
        <v>101</v>
      </c>
    </row>
    <row r="139" spans="1:18" x14ac:dyDescent="0.25">
      <c r="A139" s="281" t="s">
        <v>202</v>
      </c>
      <c r="B139" s="282" t="s">
        <v>44</v>
      </c>
      <c r="C139" s="283"/>
      <c r="D139" s="283"/>
      <c r="E139" s="283"/>
      <c r="F139" s="283" t="s">
        <v>176</v>
      </c>
      <c r="G139" s="283"/>
      <c r="H139" s="283"/>
      <c r="I139" s="284"/>
      <c r="J139" s="281" t="s">
        <v>59</v>
      </c>
      <c r="K139" s="295" t="s">
        <v>429</v>
      </c>
      <c r="L139" s="285"/>
      <c r="M139" s="285"/>
      <c r="N139" s="287">
        <f>N140</f>
        <v>5000</v>
      </c>
      <c r="O139" s="273">
        <f t="shared" si="6"/>
        <v>5050</v>
      </c>
      <c r="P139" s="273">
        <f t="shared" si="6"/>
        <v>5100.5</v>
      </c>
      <c r="Q139" s="273">
        <f t="shared" si="7"/>
        <v>101</v>
      </c>
      <c r="R139" s="226">
        <f t="shared" si="8"/>
        <v>101</v>
      </c>
    </row>
    <row r="140" spans="1:18" x14ac:dyDescent="0.25">
      <c r="A140" s="68" t="s">
        <v>202</v>
      </c>
      <c r="B140" s="37"/>
      <c r="C140" s="32"/>
      <c r="D140" s="32"/>
      <c r="E140" s="32"/>
      <c r="F140" s="32"/>
      <c r="G140" s="32"/>
      <c r="H140" s="32"/>
      <c r="I140" s="72"/>
      <c r="J140" s="68" t="s">
        <v>59</v>
      </c>
      <c r="K140" s="6">
        <v>4</v>
      </c>
      <c r="L140" s="6" t="s">
        <v>13</v>
      </c>
      <c r="M140" s="6"/>
      <c r="N140" s="178">
        <f>N141</f>
        <v>5000</v>
      </c>
      <c r="O140" s="223">
        <f t="shared" si="6"/>
        <v>5050</v>
      </c>
      <c r="P140" s="223">
        <f t="shared" si="6"/>
        <v>5100.5</v>
      </c>
      <c r="Q140" s="223">
        <f t="shared" si="7"/>
        <v>101</v>
      </c>
      <c r="R140" s="263">
        <f t="shared" si="8"/>
        <v>101</v>
      </c>
    </row>
    <row r="141" spans="1:18" x14ac:dyDescent="0.25">
      <c r="A141" s="68" t="s">
        <v>202</v>
      </c>
      <c r="B141" s="37"/>
      <c r="C141" s="32"/>
      <c r="D141" s="32"/>
      <c r="E141" s="32"/>
      <c r="F141" s="32"/>
      <c r="G141" s="32"/>
      <c r="H141" s="32"/>
      <c r="I141" s="72"/>
      <c r="J141" s="68" t="s">
        <v>59</v>
      </c>
      <c r="K141" s="6" t="s">
        <v>53</v>
      </c>
      <c r="L141" s="6" t="s">
        <v>29</v>
      </c>
      <c r="M141" s="6"/>
      <c r="N141" s="184">
        <v>5000</v>
      </c>
      <c r="O141" s="223">
        <f t="shared" si="6"/>
        <v>5050</v>
      </c>
      <c r="P141" s="223">
        <f t="shared" si="6"/>
        <v>5100.5</v>
      </c>
      <c r="Q141" s="223">
        <f t="shared" si="7"/>
        <v>101</v>
      </c>
      <c r="R141" s="263">
        <f t="shared" si="8"/>
        <v>101</v>
      </c>
    </row>
    <row r="142" spans="1:18" x14ac:dyDescent="0.25">
      <c r="A142" s="281" t="s">
        <v>167</v>
      </c>
      <c r="B142" s="282" t="s">
        <v>44</v>
      </c>
      <c r="C142" s="283"/>
      <c r="D142" s="283"/>
      <c r="E142" s="283"/>
      <c r="F142" s="283"/>
      <c r="G142" s="283"/>
      <c r="H142" s="283"/>
      <c r="I142" s="284"/>
      <c r="J142" s="281" t="s">
        <v>60</v>
      </c>
      <c r="K142" s="285" t="s">
        <v>133</v>
      </c>
      <c r="L142" s="285"/>
      <c r="M142" s="285"/>
      <c r="N142" s="287">
        <f>N143</f>
        <v>5000</v>
      </c>
      <c r="O142" s="273">
        <f t="shared" si="6"/>
        <v>5050</v>
      </c>
      <c r="P142" s="273">
        <f t="shared" si="6"/>
        <v>5100.5</v>
      </c>
      <c r="Q142" s="273">
        <f t="shared" si="7"/>
        <v>101</v>
      </c>
      <c r="R142" s="226">
        <f t="shared" si="8"/>
        <v>101</v>
      </c>
    </row>
    <row r="143" spans="1:18" x14ac:dyDescent="0.25">
      <c r="A143" s="68" t="s">
        <v>167</v>
      </c>
      <c r="B143" s="37"/>
      <c r="C143" s="32"/>
      <c r="D143" s="32"/>
      <c r="E143" s="32"/>
      <c r="F143" s="32"/>
      <c r="G143" s="32"/>
      <c r="H143" s="32"/>
      <c r="I143" s="72"/>
      <c r="J143" s="68" t="s">
        <v>60</v>
      </c>
      <c r="K143" s="6">
        <v>3</v>
      </c>
      <c r="L143" s="6" t="s">
        <v>11</v>
      </c>
      <c r="M143" s="6"/>
      <c r="N143" s="178">
        <f>N144</f>
        <v>5000</v>
      </c>
      <c r="O143" s="223">
        <f t="shared" si="6"/>
        <v>5050</v>
      </c>
      <c r="P143" s="223">
        <f t="shared" si="6"/>
        <v>5100.5</v>
      </c>
      <c r="Q143" s="223">
        <f t="shared" si="7"/>
        <v>101</v>
      </c>
      <c r="R143" s="263">
        <f t="shared" si="8"/>
        <v>101</v>
      </c>
    </row>
    <row r="144" spans="1:18" x14ac:dyDescent="0.25">
      <c r="A144" s="68" t="s">
        <v>167</v>
      </c>
      <c r="B144" s="37"/>
      <c r="C144" s="32"/>
      <c r="D144" s="32"/>
      <c r="E144" s="32"/>
      <c r="F144" s="32"/>
      <c r="G144" s="32"/>
      <c r="H144" s="32"/>
      <c r="I144" s="72"/>
      <c r="J144" s="68" t="s">
        <v>60</v>
      </c>
      <c r="K144" s="6">
        <v>38</v>
      </c>
      <c r="L144" s="6" t="s">
        <v>48</v>
      </c>
      <c r="M144" s="6"/>
      <c r="N144" s="178">
        <v>5000</v>
      </c>
      <c r="O144" s="223">
        <f t="shared" si="6"/>
        <v>5050</v>
      </c>
      <c r="P144" s="223">
        <f t="shared" si="6"/>
        <v>5100.5</v>
      </c>
      <c r="Q144" s="223">
        <f t="shared" si="7"/>
        <v>101</v>
      </c>
      <c r="R144" s="263">
        <f t="shared" si="8"/>
        <v>101</v>
      </c>
    </row>
    <row r="145" spans="1:18" ht="14.45" customHeight="1" x14ac:dyDescent="0.25">
      <c r="A145" s="306"/>
      <c r="B145" s="160"/>
      <c r="C145" s="161"/>
      <c r="D145" s="161"/>
      <c r="E145" s="161"/>
      <c r="F145" s="161"/>
      <c r="G145" s="161"/>
      <c r="H145" s="161"/>
      <c r="I145" s="307"/>
      <c r="J145" s="306"/>
      <c r="K145" s="22" t="s">
        <v>104</v>
      </c>
      <c r="L145" s="22"/>
      <c r="M145" s="22"/>
      <c r="N145" s="318">
        <f>SUM(N146)</f>
        <v>53000</v>
      </c>
      <c r="O145" s="315">
        <f t="shared" ref="O145:P167" si="13">N145*1.01</f>
        <v>53530</v>
      </c>
      <c r="P145" s="315">
        <f t="shared" si="13"/>
        <v>54065.3</v>
      </c>
      <c r="Q145" s="315">
        <f t="shared" ref="Q145:Q174" si="14">O145/N145*100</f>
        <v>101</v>
      </c>
      <c r="R145" s="316">
        <f t="shared" ref="R145:R174" si="15">P145/O145*100</f>
        <v>101</v>
      </c>
    </row>
    <row r="146" spans="1:18" x14ac:dyDescent="0.25">
      <c r="A146" s="54"/>
      <c r="B146" s="55"/>
      <c r="C146" s="43"/>
      <c r="D146" s="43"/>
      <c r="E146" s="43"/>
      <c r="F146" s="43"/>
      <c r="G146" s="43"/>
      <c r="H146" s="43"/>
      <c r="I146" s="56"/>
      <c r="J146" s="88" t="s">
        <v>89</v>
      </c>
      <c r="K146" s="36" t="s">
        <v>90</v>
      </c>
      <c r="L146" s="36"/>
      <c r="M146" s="36"/>
      <c r="N146" s="191">
        <f>N147</f>
        <v>53000</v>
      </c>
      <c r="O146" s="276">
        <f t="shared" si="13"/>
        <v>53530</v>
      </c>
      <c r="P146" s="276">
        <f t="shared" si="13"/>
        <v>54065.3</v>
      </c>
      <c r="Q146" s="276">
        <f t="shared" si="14"/>
        <v>101</v>
      </c>
      <c r="R146" s="277">
        <f t="shared" si="15"/>
        <v>101</v>
      </c>
    </row>
    <row r="147" spans="1:18" x14ac:dyDescent="0.25">
      <c r="A147" s="69" t="s">
        <v>148</v>
      </c>
      <c r="B147" s="86" t="s">
        <v>44</v>
      </c>
      <c r="C147" s="58"/>
      <c r="D147" s="58" t="s">
        <v>4</v>
      </c>
      <c r="E147" s="58" t="s">
        <v>12</v>
      </c>
      <c r="F147" s="58" t="s">
        <v>175</v>
      </c>
      <c r="G147" s="58" t="s">
        <v>176</v>
      </c>
      <c r="H147" s="58"/>
      <c r="I147" s="60"/>
      <c r="J147" s="69"/>
      <c r="K147" s="59" t="s">
        <v>199</v>
      </c>
      <c r="L147" s="59"/>
      <c r="M147" s="59"/>
      <c r="N147" s="181">
        <f>N148+N151+N154</f>
        <v>53000</v>
      </c>
      <c r="O147" s="278">
        <f t="shared" si="13"/>
        <v>53530</v>
      </c>
      <c r="P147" s="278">
        <f t="shared" si="13"/>
        <v>54065.3</v>
      </c>
      <c r="Q147" s="278">
        <f t="shared" si="14"/>
        <v>101</v>
      </c>
      <c r="R147" s="225">
        <f t="shared" si="15"/>
        <v>101</v>
      </c>
    </row>
    <row r="148" spans="1:18" x14ac:dyDescent="0.25">
      <c r="A148" s="281" t="s">
        <v>169</v>
      </c>
      <c r="B148" s="282" t="s">
        <v>44</v>
      </c>
      <c r="C148" s="283"/>
      <c r="D148" s="283" t="s">
        <v>4</v>
      </c>
      <c r="E148" s="283" t="s">
        <v>12</v>
      </c>
      <c r="F148" s="283" t="s">
        <v>175</v>
      </c>
      <c r="G148" s="283" t="s">
        <v>2</v>
      </c>
      <c r="H148" s="283"/>
      <c r="I148" s="284"/>
      <c r="J148" s="281" t="s">
        <v>61</v>
      </c>
      <c r="K148" s="285" t="s">
        <v>134</v>
      </c>
      <c r="L148" s="285"/>
      <c r="M148" s="285"/>
      <c r="N148" s="286">
        <f>SUM(N149)</f>
        <v>2000</v>
      </c>
      <c r="O148" s="273">
        <f t="shared" si="13"/>
        <v>2020</v>
      </c>
      <c r="P148" s="273">
        <f t="shared" si="13"/>
        <v>2040.2</v>
      </c>
      <c r="Q148" s="273">
        <f t="shared" si="14"/>
        <v>101</v>
      </c>
      <c r="R148" s="226">
        <f t="shared" si="15"/>
        <v>101</v>
      </c>
    </row>
    <row r="149" spans="1:18" x14ac:dyDescent="0.25">
      <c r="A149" s="67" t="s">
        <v>169</v>
      </c>
      <c r="B149" s="70"/>
      <c r="C149" s="71"/>
      <c r="D149" s="71"/>
      <c r="E149" s="71"/>
      <c r="F149" s="71"/>
      <c r="G149" s="71"/>
      <c r="H149" s="71"/>
      <c r="I149" s="66"/>
      <c r="J149" s="74" t="s">
        <v>61</v>
      </c>
      <c r="K149" s="121">
        <v>3</v>
      </c>
      <c r="L149" s="74" t="s">
        <v>11</v>
      </c>
      <c r="M149" s="66"/>
      <c r="N149" s="182">
        <f>N150</f>
        <v>2000</v>
      </c>
      <c r="O149" s="223">
        <f t="shared" si="13"/>
        <v>2020</v>
      </c>
      <c r="P149" s="223">
        <f t="shared" si="13"/>
        <v>2040.2</v>
      </c>
      <c r="Q149" s="223">
        <f t="shared" si="14"/>
        <v>101</v>
      </c>
      <c r="R149" s="263">
        <f t="shared" si="15"/>
        <v>101</v>
      </c>
    </row>
    <row r="150" spans="1:18" x14ac:dyDescent="0.25">
      <c r="A150" s="68" t="s">
        <v>169</v>
      </c>
      <c r="B150" s="37"/>
      <c r="C150" s="32"/>
      <c r="D150" s="32"/>
      <c r="E150" s="32"/>
      <c r="F150" s="32"/>
      <c r="G150" s="32"/>
      <c r="H150" s="32"/>
      <c r="I150" s="72"/>
      <c r="J150" s="6" t="s">
        <v>61</v>
      </c>
      <c r="K150" s="5">
        <v>38</v>
      </c>
      <c r="L150" s="6" t="s">
        <v>48</v>
      </c>
      <c r="M150" s="72"/>
      <c r="N150" s="178">
        <v>2000</v>
      </c>
      <c r="O150" s="223">
        <f t="shared" si="13"/>
        <v>2020</v>
      </c>
      <c r="P150" s="223">
        <f t="shared" si="13"/>
        <v>2040.2</v>
      </c>
      <c r="Q150" s="223">
        <f t="shared" si="14"/>
        <v>101</v>
      </c>
      <c r="R150" s="263">
        <f t="shared" si="15"/>
        <v>101</v>
      </c>
    </row>
    <row r="151" spans="1:18" x14ac:dyDescent="0.25">
      <c r="A151" s="281" t="s">
        <v>195</v>
      </c>
      <c r="B151" s="282" t="s">
        <v>44</v>
      </c>
      <c r="C151" s="283"/>
      <c r="D151" s="283"/>
      <c r="E151" s="283"/>
      <c r="F151" s="283"/>
      <c r="G151" s="283" t="s">
        <v>176</v>
      </c>
      <c r="H151" s="283"/>
      <c r="I151" s="284"/>
      <c r="J151" s="281" t="s">
        <v>196</v>
      </c>
      <c r="K151" s="285" t="s">
        <v>420</v>
      </c>
      <c r="L151" s="285"/>
      <c r="M151" s="285"/>
      <c r="N151" s="286">
        <f>N152</f>
        <v>1000</v>
      </c>
      <c r="O151" s="273">
        <f t="shared" si="13"/>
        <v>1010</v>
      </c>
      <c r="P151" s="273">
        <f t="shared" si="13"/>
        <v>1020.1</v>
      </c>
      <c r="Q151" s="273">
        <f t="shared" si="14"/>
        <v>101</v>
      </c>
      <c r="R151" s="226">
        <f t="shared" si="15"/>
        <v>101</v>
      </c>
    </row>
    <row r="152" spans="1:18" x14ac:dyDescent="0.25">
      <c r="A152" s="68" t="s">
        <v>195</v>
      </c>
      <c r="B152" s="37"/>
      <c r="C152" s="32"/>
      <c r="D152" s="32"/>
      <c r="E152" s="32"/>
      <c r="F152" s="32"/>
      <c r="G152" s="32"/>
      <c r="H152" s="32"/>
      <c r="I152" s="72"/>
      <c r="J152" s="68" t="s">
        <v>196</v>
      </c>
      <c r="K152" s="6" t="s">
        <v>12</v>
      </c>
      <c r="L152" s="6" t="s">
        <v>13</v>
      </c>
      <c r="M152" s="6"/>
      <c r="N152" s="177">
        <f>N153</f>
        <v>1000</v>
      </c>
      <c r="O152" s="223">
        <f t="shared" si="13"/>
        <v>1010</v>
      </c>
      <c r="P152" s="223">
        <f t="shared" si="13"/>
        <v>1020.1</v>
      </c>
      <c r="Q152" s="223">
        <f t="shared" si="14"/>
        <v>101</v>
      </c>
      <c r="R152" s="263">
        <f t="shared" si="15"/>
        <v>101</v>
      </c>
    </row>
    <row r="153" spans="1:18" x14ac:dyDescent="0.25">
      <c r="A153" s="68" t="s">
        <v>195</v>
      </c>
      <c r="B153" s="37"/>
      <c r="C153" s="32"/>
      <c r="D153" s="32"/>
      <c r="E153" s="32"/>
      <c r="F153" s="32"/>
      <c r="G153" s="32"/>
      <c r="H153" s="32"/>
      <c r="I153" s="72"/>
      <c r="J153" s="68" t="s">
        <v>196</v>
      </c>
      <c r="K153" s="6" t="s">
        <v>53</v>
      </c>
      <c r="L153" s="6" t="s">
        <v>29</v>
      </c>
      <c r="M153" s="6"/>
      <c r="N153" s="192">
        <v>1000</v>
      </c>
      <c r="O153" s="223">
        <f t="shared" si="13"/>
        <v>1010</v>
      </c>
      <c r="P153" s="223">
        <f t="shared" si="13"/>
        <v>1020.1</v>
      </c>
      <c r="Q153" s="223">
        <f t="shared" si="14"/>
        <v>101</v>
      </c>
      <c r="R153" s="263">
        <f t="shared" si="15"/>
        <v>101</v>
      </c>
    </row>
    <row r="154" spans="1:18" x14ac:dyDescent="0.25">
      <c r="A154" s="281" t="s">
        <v>422</v>
      </c>
      <c r="B154" s="283" t="s">
        <v>44</v>
      </c>
      <c r="C154" s="283"/>
      <c r="D154" s="283"/>
      <c r="E154" s="283"/>
      <c r="F154" s="283"/>
      <c r="G154" s="283" t="s">
        <v>176</v>
      </c>
      <c r="H154" s="283"/>
      <c r="I154" s="285"/>
      <c r="J154" s="281" t="s">
        <v>196</v>
      </c>
      <c r="K154" s="285" t="s">
        <v>470</v>
      </c>
      <c r="L154" s="285"/>
      <c r="M154" s="285"/>
      <c r="N154" s="273">
        <f>N155</f>
        <v>50000</v>
      </c>
      <c r="O154" s="300">
        <f t="shared" si="13"/>
        <v>50500</v>
      </c>
      <c r="P154" s="273">
        <f t="shared" si="13"/>
        <v>51005</v>
      </c>
      <c r="Q154" s="300">
        <f t="shared" si="14"/>
        <v>101</v>
      </c>
      <c r="R154" s="226">
        <f t="shared" si="15"/>
        <v>101</v>
      </c>
    </row>
    <row r="155" spans="1:18" x14ac:dyDescent="0.25">
      <c r="A155" s="68" t="s">
        <v>422</v>
      </c>
      <c r="B155" s="32"/>
      <c r="C155" s="32"/>
      <c r="D155" s="32"/>
      <c r="E155" s="32"/>
      <c r="F155" s="32"/>
      <c r="G155" s="32"/>
      <c r="H155" s="32"/>
      <c r="I155" s="6"/>
      <c r="J155" s="68" t="s">
        <v>196</v>
      </c>
      <c r="K155" s="6" t="s">
        <v>12</v>
      </c>
      <c r="L155" s="6" t="s">
        <v>13</v>
      </c>
      <c r="M155" s="6"/>
      <c r="N155" s="194">
        <f>N156</f>
        <v>50000</v>
      </c>
      <c r="O155" s="81">
        <f t="shared" si="13"/>
        <v>50500</v>
      </c>
      <c r="P155" s="223">
        <f t="shared" si="13"/>
        <v>51005</v>
      </c>
      <c r="Q155" s="81">
        <f t="shared" si="14"/>
        <v>101</v>
      </c>
      <c r="R155" s="263">
        <f t="shared" si="15"/>
        <v>101</v>
      </c>
    </row>
    <row r="156" spans="1:18" x14ac:dyDescent="0.25">
      <c r="A156" s="65" t="s">
        <v>422</v>
      </c>
      <c r="B156" s="38"/>
      <c r="C156" s="38"/>
      <c r="D156" s="38"/>
      <c r="E156" s="38"/>
      <c r="F156" s="38"/>
      <c r="G156" s="38"/>
      <c r="H156" s="38"/>
      <c r="I156" s="8"/>
      <c r="J156" s="65" t="s">
        <v>196</v>
      </c>
      <c r="K156" s="8" t="s">
        <v>53</v>
      </c>
      <c r="L156" s="8" t="s">
        <v>29</v>
      </c>
      <c r="M156" s="8"/>
      <c r="N156" s="195">
        <v>50000</v>
      </c>
      <c r="O156" s="81">
        <f t="shared" si="13"/>
        <v>50500</v>
      </c>
      <c r="P156" s="262">
        <f t="shared" si="13"/>
        <v>51005</v>
      </c>
      <c r="Q156" s="81">
        <f t="shared" si="14"/>
        <v>101</v>
      </c>
      <c r="R156" s="264">
        <f t="shared" si="15"/>
        <v>101</v>
      </c>
    </row>
    <row r="157" spans="1:18" ht="14.45" customHeight="1" x14ac:dyDescent="0.25">
      <c r="A157" s="306"/>
      <c r="B157" s="160"/>
      <c r="C157" s="161"/>
      <c r="D157" s="161"/>
      <c r="E157" s="161"/>
      <c r="F157" s="161"/>
      <c r="G157" s="161"/>
      <c r="H157" s="161"/>
      <c r="I157" s="307"/>
      <c r="J157" s="306"/>
      <c r="K157" s="22" t="s">
        <v>105</v>
      </c>
      <c r="L157" s="22"/>
      <c r="M157" s="22"/>
      <c r="N157" s="311">
        <f>SUM(N158)</f>
        <v>523000</v>
      </c>
      <c r="O157" s="315">
        <f t="shared" si="13"/>
        <v>528230</v>
      </c>
      <c r="P157" s="315">
        <f t="shared" si="13"/>
        <v>533512.30000000005</v>
      </c>
      <c r="Q157" s="315">
        <f t="shared" si="14"/>
        <v>101</v>
      </c>
      <c r="R157" s="316">
        <f t="shared" si="15"/>
        <v>101</v>
      </c>
    </row>
    <row r="158" spans="1:18" x14ac:dyDescent="0.25">
      <c r="A158" s="54"/>
      <c r="B158" s="55"/>
      <c r="C158" s="43"/>
      <c r="D158" s="43"/>
      <c r="E158" s="43"/>
      <c r="F158" s="43"/>
      <c r="G158" s="43"/>
      <c r="H158" s="43"/>
      <c r="I158" s="56"/>
      <c r="J158" s="88" t="s">
        <v>91</v>
      </c>
      <c r="K158" s="36" t="s">
        <v>92</v>
      </c>
      <c r="L158" s="36"/>
      <c r="M158" s="36"/>
      <c r="N158" s="180">
        <f>N159+N163+N167+N171</f>
        <v>523000</v>
      </c>
      <c r="O158" s="276">
        <f t="shared" si="13"/>
        <v>528230</v>
      </c>
      <c r="P158" s="276">
        <f t="shared" si="13"/>
        <v>533512.30000000005</v>
      </c>
      <c r="Q158" s="276">
        <f t="shared" si="14"/>
        <v>101</v>
      </c>
      <c r="R158" s="277">
        <f t="shared" si="15"/>
        <v>101</v>
      </c>
    </row>
    <row r="159" spans="1:18" x14ac:dyDescent="0.25">
      <c r="A159" s="69" t="s">
        <v>149</v>
      </c>
      <c r="B159" s="86" t="s">
        <v>44</v>
      </c>
      <c r="C159" s="58"/>
      <c r="D159" s="58"/>
      <c r="E159" s="58" t="s">
        <v>12</v>
      </c>
      <c r="F159" s="58"/>
      <c r="G159" s="58"/>
      <c r="H159" s="58"/>
      <c r="I159" s="60"/>
      <c r="J159" s="69"/>
      <c r="K159" s="59" t="s">
        <v>135</v>
      </c>
      <c r="L159" s="59"/>
      <c r="M159" s="59"/>
      <c r="N159" s="181">
        <f t="shared" ref="N159:N160" si="16">N160</f>
        <v>17000</v>
      </c>
      <c r="O159" s="278">
        <f t="shared" si="13"/>
        <v>17170</v>
      </c>
      <c r="P159" s="278">
        <f t="shared" si="13"/>
        <v>17341.7</v>
      </c>
      <c r="Q159" s="278">
        <f t="shared" si="14"/>
        <v>101</v>
      </c>
      <c r="R159" s="225">
        <f t="shared" si="15"/>
        <v>101</v>
      </c>
    </row>
    <row r="160" spans="1:18" x14ac:dyDescent="0.25">
      <c r="A160" s="281" t="s">
        <v>170</v>
      </c>
      <c r="B160" s="282" t="s">
        <v>44</v>
      </c>
      <c r="C160" s="283"/>
      <c r="D160" s="283"/>
      <c r="E160" s="283" t="s">
        <v>12</v>
      </c>
      <c r="F160" s="283"/>
      <c r="G160" s="283"/>
      <c r="H160" s="283"/>
      <c r="I160" s="284"/>
      <c r="J160" s="281">
        <v>1070</v>
      </c>
      <c r="K160" s="285" t="s">
        <v>201</v>
      </c>
      <c r="L160" s="285"/>
      <c r="M160" s="285"/>
      <c r="N160" s="287">
        <f t="shared" si="16"/>
        <v>17000</v>
      </c>
      <c r="O160" s="273">
        <f t="shared" si="13"/>
        <v>17170</v>
      </c>
      <c r="P160" s="273">
        <f t="shared" si="13"/>
        <v>17341.7</v>
      </c>
      <c r="Q160" s="273">
        <f t="shared" si="14"/>
        <v>101</v>
      </c>
      <c r="R160" s="226">
        <f t="shared" si="15"/>
        <v>101</v>
      </c>
    </row>
    <row r="161" spans="1:18" x14ac:dyDescent="0.25">
      <c r="A161" s="67" t="s">
        <v>170</v>
      </c>
      <c r="B161" s="71"/>
      <c r="C161" s="71"/>
      <c r="D161" s="71"/>
      <c r="E161" s="71"/>
      <c r="F161" s="71"/>
      <c r="G161" s="71"/>
      <c r="H161" s="71"/>
      <c r="I161" s="74"/>
      <c r="J161" s="67" t="s">
        <v>62</v>
      </c>
      <c r="K161" s="74">
        <v>3</v>
      </c>
      <c r="L161" s="74" t="s">
        <v>11</v>
      </c>
      <c r="M161" s="74"/>
      <c r="N161" s="188">
        <f>N162</f>
        <v>17000</v>
      </c>
      <c r="O161" s="223">
        <f t="shared" si="13"/>
        <v>17170</v>
      </c>
      <c r="P161" s="223">
        <f t="shared" si="13"/>
        <v>17341.7</v>
      </c>
      <c r="Q161" s="223">
        <f t="shared" si="14"/>
        <v>101</v>
      </c>
      <c r="R161" s="263">
        <f t="shared" si="15"/>
        <v>101</v>
      </c>
    </row>
    <row r="162" spans="1:18" x14ac:dyDescent="0.25">
      <c r="A162" s="65" t="s">
        <v>170</v>
      </c>
      <c r="B162" s="38"/>
      <c r="C162" s="38"/>
      <c r="D162" s="38"/>
      <c r="E162" s="38"/>
      <c r="F162" s="38"/>
      <c r="G162" s="38"/>
      <c r="H162" s="38"/>
      <c r="I162" s="8"/>
      <c r="J162" s="65" t="s">
        <v>62</v>
      </c>
      <c r="K162" s="8">
        <v>37</v>
      </c>
      <c r="L162" s="8" t="s">
        <v>57</v>
      </c>
      <c r="M162" s="8"/>
      <c r="N162" s="190">
        <v>17000</v>
      </c>
      <c r="O162" s="223">
        <f t="shared" si="13"/>
        <v>17170</v>
      </c>
      <c r="P162" s="223">
        <f t="shared" si="13"/>
        <v>17341.7</v>
      </c>
      <c r="Q162" s="223">
        <f t="shared" si="14"/>
        <v>101</v>
      </c>
      <c r="R162" s="263">
        <f t="shared" si="15"/>
        <v>101</v>
      </c>
    </row>
    <row r="163" spans="1:18" x14ac:dyDescent="0.25">
      <c r="A163" s="69" t="s">
        <v>150</v>
      </c>
      <c r="B163" s="86" t="s">
        <v>44</v>
      </c>
      <c r="C163" s="58"/>
      <c r="D163" s="58"/>
      <c r="E163" s="58" t="s">
        <v>12</v>
      </c>
      <c r="F163" s="58"/>
      <c r="G163" s="58"/>
      <c r="H163" s="58"/>
      <c r="I163" s="60"/>
      <c r="J163" s="69"/>
      <c r="K163" s="59" t="s">
        <v>136</v>
      </c>
      <c r="L163" s="59"/>
      <c r="M163" s="59"/>
      <c r="N163" s="173">
        <f t="shared" ref="N163:N165" si="17">N164</f>
        <v>5000</v>
      </c>
      <c r="O163" s="278">
        <f t="shared" si="13"/>
        <v>5050</v>
      </c>
      <c r="P163" s="278">
        <f t="shared" si="13"/>
        <v>5100.5</v>
      </c>
      <c r="Q163" s="278">
        <f t="shared" si="14"/>
        <v>101</v>
      </c>
      <c r="R163" s="225">
        <f t="shared" si="15"/>
        <v>101</v>
      </c>
    </row>
    <row r="164" spans="1:18" x14ac:dyDescent="0.25">
      <c r="A164" s="281" t="s">
        <v>171</v>
      </c>
      <c r="B164" s="282" t="s">
        <v>44</v>
      </c>
      <c r="C164" s="283"/>
      <c r="D164" s="283"/>
      <c r="E164" s="283" t="s">
        <v>12</v>
      </c>
      <c r="F164" s="283"/>
      <c r="G164" s="283"/>
      <c r="H164" s="283"/>
      <c r="I164" s="284"/>
      <c r="J164" s="281">
        <v>1040</v>
      </c>
      <c r="K164" s="285" t="s">
        <v>137</v>
      </c>
      <c r="L164" s="285"/>
      <c r="M164" s="285"/>
      <c r="N164" s="287">
        <f t="shared" si="17"/>
        <v>5000</v>
      </c>
      <c r="O164" s="273">
        <f t="shared" si="13"/>
        <v>5050</v>
      </c>
      <c r="P164" s="273">
        <f t="shared" si="13"/>
        <v>5100.5</v>
      </c>
      <c r="Q164" s="273">
        <f t="shared" si="14"/>
        <v>101</v>
      </c>
      <c r="R164" s="226">
        <f t="shared" si="15"/>
        <v>101</v>
      </c>
    </row>
    <row r="165" spans="1:18" x14ac:dyDescent="0.25">
      <c r="A165" s="67" t="s">
        <v>171</v>
      </c>
      <c r="B165" s="70"/>
      <c r="C165" s="71"/>
      <c r="D165" s="71"/>
      <c r="E165" s="71"/>
      <c r="F165" s="71"/>
      <c r="G165" s="71"/>
      <c r="H165" s="71"/>
      <c r="I165" s="66"/>
      <c r="J165" s="67" t="s">
        <v>63</v>
      </c>
      <c r="K165" s="74">
        <v>3</v>
      </c>
      <c r="L165" s="74" t="s">
        <v>11</v>
      </c>
      <c r="M165" s="74"/>
      <c r="N165" s="188">
        <f t="shared" si="17"/>
        <v>5000</v>
      </c>
      <c r="O165" s="266">
        <f t="shared" si="13"/>
        <v>5050</v>
      </c>
      <c r="P165" s="266">
        <f t="shared" si="13"/>
        <v>5100.5</v>
      </c>
      <c r="Q165" s="266">
        <f t="shared" si="14"/>
        <v>101</v>
      </c>
      <c r="R165" s="267">
        <f t="shared" si="15"/>
        <v>101</v>
      </c>
    </row>
    <row r="166" spans="1:18" x14ac:dyDescent="0.25">
      <c r="A166" s="65" t="s">
        <v>171</v>
      </c>
      <c r="B166" s="73"/>
      <c r="C166" s="38"/>
      <c r="D166" s="38"/>
      <c r="E166" s="38"/>
      <c r="F166" s="38"/>
      <c r="G166" s="38"/>
      <c r="H166" s="38"/>
      <c r="I166" s="64"/>
      <c r="J166" s="65" t="s">
        <v>63</v>
      </c>
      <c r="K166" s="8">
        <v>37</v>
      </c>
      <c r="L166" s="8" t="s">
        <v>57</v>
      </c>
      <c r="M166" s="8"/>
      <c r="N166" s="190">
        <v>5000</v>
      </c>
      <c r="O166" s="262">
        <f t="shared" si="13"/>
        <v>5050</v>
      </c>
      <c r="P166" s="262">
        <f t="shared" si="13"/>
        <v>5100.5</v>
      </c>
      <c r="Q166" s="262">
        <f t="shared" si="14"/>
        <v>101</v>
      </c>
      <c r="R166" s="264">
        <f t="shared" si="15"/>
        <v>101</v>
      </c>
    </row>
    <row r="167" spans="1:18" x14ac:dyDescent="0.25">
      <c r="A167" s="69" t="s">
        <v>151</v>
      </c>
      <c r="B167" s="86" t="s">
        <v>44</v>
      </c>
      <c r="C167" s="58"/>
      <c r="D167" s="58"/>
      <c r="E167" s="58" t="s">
        <v>12</v>
      </c>
      <c r="F167" s="58"/>
      <c r="G167" s="58"/>
      <c r="H167" s="58"/>
      <c r="I167" s="60"/>
      <c r="J167" s="69"/>
      <c r="K167" s="59" t="s">
        <v>138</v>
      </c>
      <c r="L167" s="59"/>
      <c r="M167" s="59"/>
      <c r="N167" s="173">
        <f t="shared" ref="N167:N169" si="18">N168</f>
        <v>1000</v>
      </c>
      <c r="O167" s="278">
        <f t="shared" si="13"/>
        <v>1010</v>
      </c>
      <c r="P167" s="278">
        <f t="shared" si="13"/>
        <v>1020.1</v>
      </c>
      <c r="Q167" s="278">
        <f t="shared" si="14"/>
        <v>101</v>
      </c>
      <c r="R167" s="225">
        <f t="shared" si="15"/>
        <v>101</v>
      </c>
    </row>
    <row r="168" spans="1:18" ht="21.6" customHeight="1" x14ac:dyDescent="0.25">
      <c r="A168" s="281" t="s">
        <v>172</v>
      </c>
      <c r="B168" s="282" t="s">
        <v>44</v>
      </c>
      <c r="C168" s="283"/>
      <c r="D168" s="283"/>
      <c r="E168" s="283" t="s">
        <v>12</v>
      </c>
      <c r="F168" s="283"/>
      <c r="G168" s="283"/>
      <c r="H168" s="283"/>
      <c r="I168" s="284"/>
      <c r="J168" s="281">
        <v>1090</v>
      </c>
      <c r="K168" s="301" t="s">
        <v>197</v>
      </c>
      <c r="L168" s="357" t="s">
        <v>205</v>
      </c>
      <c r="M168" s="358"/>
      <c r="N168" s="287">
        <f t="shared" si="18"/>
        <v>1000</v>
      </c>
      <c r="O168" s="273">
        <f t="shared" ref="O168" si="19">N168*1.01</f>
        <v>1010</v>
      </c>
      <c r="P168" s="273">
        <f t="shared" ref="P168" si="20">O168*1.01</f>
        <v>1020.1</v>
      </c>
      <c r="Q168" s="273">
        <f t="shared" si="14"/>
        <v>101</v>
      </c>
      <c r="R168" s="226">
        <f t="shared" si="15"/>
        <v>101</v>
      </c>
    </row>
    <row r="169" spans="1:18" x14ac:dyDescent="0.25">
      <c r="A169" s="67" t="s">
        <v>172</v>
      </c>
      <c r="B169" s="70"/>
      <c r="C169" s="71"/>
      <c r="D169" s="71"/>
      <c r="E169" s="71"/>
      <c r="F169" s="71"/>
      <c r="G169" s="71"/>
      <c r="H169" s="71"/>
      <c r="I169" s="66"/>
      <c r="J169" s="67" t="s">
        <v>64</v>
      </c>
      <c r="K169" s="74">
        <v>3</v>
      </c>
      <c r="L169" s="74" t="s">
        <v>11</v>
      </c>
      <c r="M169" s="74"/>
      <c r="N169" s="188">
        <f t="shared" si="18"/>
        <v>1000</v>
      </c>
      <c r="O169" s="223">
        <f t="shared" ref="O169" si="21">N169*1.01</f>
        <v>1010</v>
      </c>
      <c r="P169" s="223">
        <f t="shared" ref="P169" si="22">O169*1.01</f>
        <v>1020.1</v>
      </c>
      <c r="Q169" s="223">
        <f t="shared" si="14"/>
        <v>101</v>
      </c>
      <c r="R169" s="263">
        <f t="shared" si="15"/>
        <v>101</v>
      </c>
    </row>
    <row r="170" spans="1:18" x14ac:dyDescent="0.25">
      <c r="A170" s="65" t="s">
        <v>172</v>
      </c>
      <c r="B170" s="73"/>
      <c r="C170" s="38"/>
      <c r="D170" s="38"/>
      <c r="E170" s="38"/>
      <c r="F170" s="38"/>
      <c r="G170" s="38"/>
      <c r="H170" s="38"/>
      <c r="I170" s="64"/>
      <c r="J170" s="65" t="s">
        <v>64</v>
      </c>
      <c r="K170" s="8">
        <v>38</v>
      </c>
      <c r="L170" s="8" t="s">
        <v>48</v>
      </c>
      <c r="M170" s="8"/>
      <c r="N170" s="190">
        <v>1000</v>
      </c>
      <c r="O170" s="223">
        <f t="shared" ref="O170" si="23">N170*1.01</f>
        <v>1010</v>
      </c>
      <c r="P170" s="223">
        <f t="shared" ref="P170" si="24">O170*1.01</f>
        <v>1020.1</v>
      </c>
      <c r="Q170" s="223">
        <f t="shared" si="14"/>
        <v>101</v>
      </c>
      <c r="R170" s="263">
        <f t="shared" si="15"/>
        <v>101</v>
      </c>
    </row>
    <row r="171" spans="1:18" x14ac:dyDescent="0.25">
      <c r="A171" s="69" t="s">
        <v>450</v>
      </c>
      <c r="B171" s="86" t="s">
        <v>44</v>
      </c>
      <c r="C171" s="58"/>
      <c r="D171" s="58"/>
      <c r="E171" s="58" t="s">
        <v>12</v>
      </c>
      <c r="F171" s="58"/>
      <c r="G171" s="58"/>
      <c r="H171" s="58"/>
      <c r="I171" s="60"/>
      <c r="J171" s="69"/>
      <c r="K171" s="59" t="s">
        <v>467</v>
      </c>
      <c r="L171" s="59"/>
      <c r="M171" s="59"/>
      <c r="N171" s="173">
        <f>N173</f>
        <v>500000</v>
      </c>
      <c r="O171" s="278">
        <f t="shared" ref="O171" si="25">N171*1.01</f>
        <v>505000</v>
      </c>
      <c r="P171" s="278">
        <f t="shared" ref="P171" si="26">O171*1.01</f>
        <v>510050</v>
      </c>
      <c r="Q171" s="278">
        <f t="shared" si="14"/>
        <v>101</v>
      </c>
      <c r="R171" s="225">
        <f t="shared" si="15"/>
        <v>101</v>
      </c>
    </row>
    <row r="172" spans="1:18" ht="22.15" customHeight="1" x14ac:dyDescent="0.25">
      <c r="A172" s="281" t="s">
        <v>469</v>
      </c>
      <c r="B172" s="282" t="s">
        <v>44</v>
      </c>
      <c r="C172" s="283"/>
      <c r="D172" s="283"/>
      <c r="E172" s="283" t="s">
        <v>12</v>
      </c>
      <c r="F172" s="283"/>
      <c r="G172" s="283"/>
      <c r="H172" s="283"/>
      <c r="I172" s="284"/>
      <c r="J172" s="281">
        <v>1090</v>
      </c>
      <c r="K172" s="319" t="s">
        <v>449</v>
      </c>
      <c r="L172" s="357" t="s">
        <v>468</v>
      </c>
      <c r="M172" s="358"/>
      <c r="N172" s="287">
        <f>N173</f>
        <v>500000</v>
      </c>
      <c r="O172" s="273">
        <f t="shared" ref="O172" si="27">N172*1.01</f>
        <v>505000</v>
      </c>
      <c r="P172" s="273">
        <f t="shared" ref="P172" si="28">O172*1.01</f>
        <v>510050</v>
      </c>
      <c r="Q172" s="273">
        <f t="shared" si="14"/>
        <v>101</v>
      </c>
      <c r="R172" s="226">
        <f t="shared" si="15"/>
        <v>101</v>
      </c>
    </row>
    <row r="173" spans="1:18" x14ac:dyDescent="0.25">
      <c r="A173" s="67" t="s">
        <v>469</v>
      </c>
      <c r="B173" s="70"/>
      <c r="C173" s="71"/>
      <c r="D173" s="71"/>
      <c r="E173" s="71"/>
      <c r="F173" s="71"/>
      <c r="G173" s="71"/>
      <c r="H173" s="71"/>
      <c r="I173" s="66"/>
      <c r="J173" s="67" t="s">
        <v>64</v>
      </c>
      <c r="K173" s="121" t="s">
        <v>12</v>
      </c>
      <c r="L173" s="74" t="s">
        <v>13</v>
      </c>
      <c r="M173" s="66"/>
      <c r="N173" s="188">
        <f t="shared" ref="N173" si="29">N174</f>
        <v>500000</v>
      </c>
      <c r="O173" s="223">
        <f t="shared" ref="O173" si="30">N173*1.01</f>
        <v>505000</v>
      </c>
      <c r="P173" s="223">
        <f t="shared" ref="P173" si="31">O173*1.01</f>
        <v>510050</v>
      </c>
      <c r="Q173" s="223">
        <f t="shared" si="14"/>
        <v>101</v>
      </c>
      <c r="R173" s="263">
        <f t="shared" si="15"/>
        <v>101</v>
      </c>
    </row>
    <row r="174" spans="1:18" x14ac:dyDescent="0.25">
      <c r="A174" s="65" t="s">
        <v>469</v>
      </c>
      <c r="B174" s="73"/>
      <c r="C174" s="38"/>
      <c r="D174" s="38"/>
      <c r="E174" s="38"/>
      <c r="F174" s="38"/>
      <c r="G174" s="38"/>
      <c r="H174" s="38"/>
      <c r="I174" s="64"/>
      <c r="J174" s="65" t="s">
        <v>64</v>
      </c>
      <c r="K174" s="99" t="s">
        <v>53</v>
      </c>
      <c r="L174" s="8" t="s">
        <v>29</v>
      </c>
      <c r="M174" s="64"/>
      <c r="N174" s="190">
        <v>500000</v>
      </c>
      <c r="O174" s="262">
        <f t="shared" ref="O174" si="32">N174*1.01</f>
        <v>505000</v>
      </c>
      <c r="P174" s="262">
        <f t="shared" ref="P174" si="33">O174*1.01</f>
        <v>510050</v>
      </c>
      <c r="Q174" s="262">
        <f t="shared" si="14"/>
        <v>101</v>
      </c>
      <c r="R174" s="264">
        <f t="shared" si="15"/>
        <v>101</v>
      </c>
    </row>
    <row r="175" spans="1:18" x14ac:dyDescent="0.25">
      <c r="A175" s="205" t="s">
        <v>463</v>
      </c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20"/>
      <c r="M175" s="220"/>
      <c r="N175" s="220"/>
      <c r="O175" s="220"/>
      <c r="P175" s="220"/>
      <c r="Q175" s="220"/>
      <c r="R175" s="220"/>
    </row>
    <row r="176" spans="1:18" x14ac:dyDescent="0.25">
      <c r="A176" s="221"/>
      <c r="B176" s="193"/>
      <c r="C176" s="193"/>
      <c r="D176" s="193"/>
      <c r="E176" s="193"/>
      <c r="F176" s="193"/>
      <c r="G176" s="193"/>
      <c r="H176" s="193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</row>
    <row r="177" spans="1:18" x14ac:dyDescent="0.25">
      <c r="A177" s="384" t="s">
        <v>475</v>
      </c>
      <c r="B177" s="384"/>
      <c r="C177" s="384"/>
      <c r="D177" s="384"/>
      <c r="E177" s="384"/>
      <c r="F177" s="384"/>
      <c r="G177" s="384"/>
      <c r="H177" s="384"/>
      <c r="I177" s="384"/>
      <c r="J177" s="384"/>
      <c r="K177" s="384"/>
      <c r="L177" s="384"/>
      <c r="M177" s="384"/>
      <c r="N177" s="384"/>
      <c r="O177" s="384"/>
      <c r="P177" s="384"/>
      <c r="Q177" s="384"/>
      <c r="R177" s="384"/>
    </row>
    <row r="178" spans="1:18" ht="13.15" customHeight="1" x14ac:dyDescent="0.25">
      <c r="A178" s="385" t="s">
        <v>476</v>
      </c>
      <c r="B178" s="385"/>
      <c r="C178" s="385"/>
      <c r="D178" s="385"/>
      <c r="E178" s="385"/>
      <c r="F178" s="385"/>
      <c r="G178" s="385"/>
      <c r="H178" s="385"/>
      <c r="I178" s="385"/>
      <c r="J178" s="386"/>
      <c r="K178" s="386"/>
      <c r="L178" s="387" t="s">
        <v>203</v>
      </c>
      <c r="M178" s="387"/>
      <c r="N178" s="222"/>
      <c r="O178" s="222"/>
      <c r="P178" s="222"/>
      <c r="Q178" s="222"/>
      <c r="R178" s="222"/>
    </row>
    <row r="179" spans="1:18" ht="13.9" customHeight="1" x14ac:dyDescent="0.25">
      <c r="A179" s="388"/>
      <c r="B179" s="389"/>
      <c r="C179" s="389"/>
      <c r="D179" s="389"/>
      <c r="E179" s="386"/>
      <c r="F179" s="386"/>
      <c r="G179" s="390"/>
      <c r="H179" s="391"/>
      <c r="I179" s="391"/>
      <c r="J179" s="391"/>
      <c r="K179" s="391"/>
      <c r="L179" s="392"/>
      <c r="M179" s="392"/>
      <c r="N179" s="391" t="s">
        <v>478</v>
      </c>
      <c r="O179" s="391"/>
      <c r="P179" s="391"/>
      <c r="Q179" s="391"/>
      <c r="R179" s="391"/>
    </row>
    <row r="180" spans="1:18" x14ac:dyDescent="0.25">
      <c r="A180" s="388" t="s">
        <v>477</v>
      </c>
      <c r="B180" s="388"/>
      <c r="C180" s="388"/>
      <c r="D180" s="388"/>
      <c r="E180" s="388"/>
      <c r="F180" s="388"/>
      <c r="G180" s="388"/>
      <c r="H180" s="388"/>
      <c r="I180" s="389"/>
      <c r="J180" s="389"/>
      <c r="K180" s="389"/>
      <c r="L180" s="222"/>
      <c r="M180" s="222"/>
      <c r="N180" s="393"/>
      <c r="O180" s="393"/>
      <c r="P180" s="393" t="s">
        <v>479</v>
      </c>
      <c r="Q180" s="393"/>
      <c r="R180" s="389"/>
    </row>
    <row r="181" spans="1:18" x14ac:dyDescent="0.25">
      <c r="A181" s="386"/>
      <c r="B181" s="386"/>
      <c r="C181" s="386"/>
      <c r="D181" s="386"/>
      <c r="E181" s="386"/>
      <c r="F181" s="386"/>
      <c r="G181" s="386"/>
      <c r="H181" s="391"/>
      <c r="I181" s="391"/>
      <c r="J181" s="391"/>
      <c r="K181" s="391"/>
      <c r="L181" s="222"/>
      <c r="M181" s="222"/>
      <c r="N181" s="222"/>
      <c r="O181" s="222"/>
      <c r="P181" s="222"/>
      <c r="Q181" s="222"/>
      <c r="R181" s="222"/>
    </row>
    <row r="182" spans="1:18" x14ac:dyDescent="0.25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</row>
    <row r="183" spans="1:18" ht="12.6" customHeight="1" x14ac:dyDescent="0.25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</row>
    <row r="188" spans="1:18" ht="28.9" customHeight="1" x14ac:dyDescent="0.25"/>
    <row r="191" spans="1:18" ht="13.15" customHeight="1" x14ac:dyDescent="0.25"/>
    <row r="194" ht="21.6" customHeight="1" x14ac:dyDescent="0.25"/>
  </sheetData>
  <mergeCells count="39">
    <mergeCell ref="P6:P9"/>
    <mergeCell ref="H14:H15"/>
    <mergeCell ref="J14:J15"/>
    <mergeCell ref="N179:R179"/>
    <mergeCell ref="A177:R177"/>
    <mergeCell ref="A178:I178"/>
    <mergeCell ref="K99:M99"/>
    <mergeCell ref="Q6:Q9"/>
    <mergeCell ref="O14:O15"/>
    <mergeCell ref="P14:P15"/>
    <mergeCell ref="Q14:Q15"/>
    <mergeCell ref="A1:R1"/>
    <mergeCell ref="A3:R3"/>
    <mergeCell ref="A4:R4"/>
    <mergeCell ref="R14:R15"/>
    <mergeCell ref="N14:N15"/>
    <mergeCell ref="A14:A15"/>
    <mergeCell ref="B14:B15"/>
    <mergeCell ref="C14:C15"/>
    <mergeCell ref="D14:D15"/>
    <mergeCell ref="E14:E15"/>
    <mergeCell ref="F14:F15"/>
    <mergeCell ref="G14:G15"/>
    <mergeCell ref="R6:R9"/>
    <mergeCell ref="N6:N9"/>
    <mergeCell ref="B6:I6"/>
    <mergeCell ref="O6:O9"/>
    <mergeCell ref="H181:K181"/>
    <mergeCell ref="L46:M46"/>
    <mergeCell ref="L36:M36"/>
    <mergeCell ref="L29:M29"/>
    <mergeCell ref="L30:M30"/>
    <mergeCell ref="L32:M32"/>
    <mergeCell ref="L35:M35"/>
    <mergeCell ref="L47:M47"/>
    <mergeCell ref="L168:M168"/>
    <mergeCell ref="H179:K179"/>
    <mergeCell ref="L179:M179"/>
    <mergeCell ref="L172:M172"/>
  </mergeCells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I.OPĆI DIO</vt:lpstr>
      <vt:lpstr>II.POSEBNI DIO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BISKUPIJA</dc:creator>
  <cp:lastModifiedBy>Procelnik</cp:lastModifiedBy>
  <cp:lastPrinted>2025-11-14T07:30:57Z</cp:lastPrinted>
  <dcterms:created xsi:type="dcterms:W3CDTF">2018-11-09T08:18:00Z</dcterms:created>
  <dcterms:modified xsi:type="dcterms:W3CDTF">2025-11-14T12:19:58Z</dcterms:modified>
</cp:coreProperties>
</file>